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029075\Documents\04 Chris\Autocross\BMC\2020 Classing Documents\"/>
    </mc:Choice>
  </mc:AlternateContent>
  <bookViews>
    <workbookView xWindow="0" yWindow="0" windowWidth="11415" windowHeight="6195"/>
  </bookViews>
  <sheets>
    <sheet name="Instructions" sheetId="5" r:id="rId1"/>
    <sheet name="Miata Tech &amp; Classing" sheetId="1" r:id="rId2"/>
    <sheet name="Non-Miata Tech &amp; Classing" sheetId="2" r:id="rId3"/>
    <sheet name="Vehicle Base Points" sheetId="4" r:id="rId4"/>
    <sheet name="Vehicle Not Listed Calculator" sheetId="8" r:id="rId5"/>
    <sheet name="Tech Half Sheet" sheetId="7" r:id="rId6"/>
  </sheets>
  <definedNames>
    <definedName name="_xlnm._FilterDatabase" localSheetId="3" hidden="1">'Vehicle Base Points'!$B$2:$F$2</definedName>
    <definedName name="_xlnm.Print_Area" localSheetId="1">'Miata Tech &amp; Classing'!$A$1:$O$81</definedName>
    <definedName name="_xlnm.Print_Area" localSheetId="2">'Non-Miata Tech &amp; Classing'!$A$1:$O$85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3" i="4" l="1"/>
  <c r="F849" i="4"/>
  <c r="F847" i="4"/>
  <c r="F415" i="4"/>
  <c r="F126" i="4"/>
  <c r="B85" i="2" l="1"/>
  <c r="B81" i="2"/>
  <c r="B78" i="2"/>
  <c r="B74" i="2"/>
  <c r="B66" i="2"/>
  <c r="B54" i="1" l="1"/>
  <c r="T73" i="2" l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B64" i="1" l="1"/>
  <c r="I56" i="2" l="1"/>
  <c r="B80" i="2" l="1"/>
  <c r="M17" i="4"/>
  <c r="M16" i="4"/>
  <c r="M15" i="4"/>
  <c r="M12" i="4" s="1"/>
  <c r="F56" i="2"/>
  <c r="F5" i="4"/>
  <c r="F8" i="4"/>
  <c r="F9" i="4"/>
  <c r="F16" i="4"/>
  <c r="F29" i="4"/>
  <c r="F32" i="4"/>
  <c r="F33" i="4"/>
  <c r="F37" i="4"/>
  <c r="F38" i="4"/>
  <c r="F39" i="4"/>
  <c r="F45" i="4"/>
  <c r="F53" i="4"/>
  <c r="F54" i="4"/>
  <c r="F60" i="4"/>
  <c r="F66" i="4"/>
  <c r="F67" i="4"/>
  <c r="F68" i="4"/>
  <c r="F69" i="4"/>
  <c r="F76" i="4"/>
  <c r="F77" i="4"/>
  <c r="F80" i="4"/>
  <c r="F85" i="4"/>
  <c r="F93" i="4"/>
  <c r="F121" i="4"/>
  <c r="F123" i="4"/>
  <c r="F133" i="4"/>
  <c r="F134" i="4"/>
  <c r="F165" i="4"/>
  <c r="F166" i="4"/>
  <c r="F177" i="4"/>
  <c r="F180" i="4"/>
  <c r="F184" i="4"/>
  <c r="F187" i="4"/>
  <c r="F190" i="4"/>
  <c r="F203" i="4"/>
  <c r="F205" i="4"/>
  <c r="F210" i="4"/>
  <c r="F213" i="4"/>
  <c r="F214" i="4"/>
  <c r="F215" i="4"/>
  <c r="F216" i="4"/>
  <c r="F218" i="4"/>
  <c r="F219" i="4"/>
  <c r="F220" i="4"/>
  <c r="F221" i="4"/>
  <c r="F230" i="4"/>
  <c r="F234" i="4"/>
  <c r="F237" i="4"/>
  <c r="F244" i="4"/>
  <c r="F245" i="4"/>
  <c r="F250" i="4"/>
  <c r="F251" i="4"/>
  <c r="F252" i="4"/>
  <c r="F253" i="4"/>
  <c r="F254" i="4"/>
  <c r="F257" i="4"/>
  <c r="F260" i="4"/>
  <c r="F261" i="4"/>
  <c r="F262" i="4"/>
  <c r="F264" i="4"/>
  <c r="F267" i="4"/>
  <c r="F268" i="4"/>
  <c r="F273" i="4"/>
  <c r="F294" i="4"/>
  <c r="F297" i="4"/>
  <c r="F300" i="4"/>
  <c r="F301" i="4"/>
  <c r="F302" i="4"/>
  <c r="F305" i="4"/>
  <c r="F306" i="4"/>
  <c r="F307" i="4"/>
  <c r="F308" i="4"/>
  <c r="F310" i="4"/>
  <c r="F312" i="4"/>
  <c r="F313" i="4"/>
  <c r="F316" i="4"/>
  <c r="F317" i="4"/>
  <c r="F318" i="4"/>
  <c r="F319" i="4"/>
  <c r="F342" i="4"/>
  <c r="F344" i="4"/>
  <c r="F346" i="4"/>
  <c r="F350" i="4"/>
  <c r="F354" i="4"/>
  <c r="F356" i="4"/>
  <c r="F357" i="4"/>
  <c r="F358" i="4"/>
  <c r="F362" i="4"/>
  <c r="F363" i="4"/>
  <c r="F365" i="4"/>
  <c r="F366" i="4"/>
  <c r="F372" i="4"/>
  <c r="F376" i="4"/>
  <c r="F377" i="4"/>
  <c r="F378" i="4"/>
  <c r="F380" i="4"/>
  <c r="F381" i="4"/>
  <c r="F382" i="4"/>
  <c r="F383" i="4"/>
  <c r="F385" i="4"/>
  <c r="F386" i="4"/>
  <c r="F387" i="4"/>
  <c r="F389" i="4"/>
  <c r="F390" i="4"/>
  <c r="F391" i="4"/>
  <c r="F394" i="4"/>
  <c r="F395" i="4"/>
  <c r="F397" i="4"/>
  <c r="F398" i="4"/>
  <c r="F399" i="4"/>
  <c r="F400" i="4"/>
  <c r="F402" i="4"/>
  <c r="F403" i="4"/>
  <c r="F404" i="4"/>
  <c r="F407" i="4"/>
  <c r="F408" i="4"/>
  <c r="F410" i="4"/>
  <c r="F416" i="4"/>
  <c r="F419" i="4"/>
  <c r="F420" i="4"/>
  <c r="F422" i="4"/>
  <c r="F423" i="4"/>
  <c r="F424" i="4"/>
  <c r="F427" i="4"/>
  <c r="F428" i="4"/>
  <c r="F435" i="4"/>
  <c r="F436" i="4"/>
  <c r="F437" i="4"/>
  <c r="F447" i="4"/>
  <c r="F448" i="4"/>
  <c r="F450" i="4"/>
  <c r="F451" i="4"/>
  <c r="F452" i="4"/>
  <c r="F453" i="4"/>
  <c r="F454" i="4"/>
  <c r="F456" i="4"/>
  <c r="F471" i="4"/>
  <c r="F475" i="4"/>
  <c r="F479" i="4"/>
  <c r="F481" i="4"/>
  <c r="F482" i="4"/>
  <c r="F483" i="4"/>
  <c r="F484" i="4"/>
  <c r="F485" i="4"/>
  <c r="F486" i="4"/>
  <c r="F488" i="4"/>
  <c r="F494" i="4"/>
  <c r="F495" i="4"/>
  <c r="F500" i="4"/>
  <c r="F501" i="4"/>
  <c r="F503" i="4"/>
  <c r="F506" i="4"/>
  <c r="F507" i="4"/>
  <c r="F516" i="4"/>
  <c r="F517" i="4"/>
  <c r="F518" i="4"/>
  <c r="F519" i="4"/>
  <c r="F520" i="4"/>
  <c r="F522" i="4"/>
  <c r="F523" i="4"/>
  <c r="F524" i="4"/>
  <c r="F527" i="4"/>
  <c r="F528" i="4"/>
  <c r="F529" i="4"/>
  <c r="F531" i="4"/>
  <c r="F532" i="4"/>
  <c r="F539" i="4"/>
  <c r="F540" i="4"/>
  <c r="F545" i="4"/>
  <c r="F546" i="4"/>
  <c r="F547" i="4"/>
  <c r="F548" i="4"/>
  <c r="F550" i="4"/>
  <c r="F551" i="4"/>
  <c r="F552" i="4"/>
  <c r="F553" i="4"/>
  <c r="F555" i="4"/>
  <c r="F556" i="4"/>
  <c r="F557" i="4"/>
  <c r="F560" i="4"/>
  <c r="F564" i="4"/>
  <c r="F568" i="4"/>
  <c r="F571" i="4"/>
  <c r="F572" i="4"/>
  <c r="F574" i="4"/>
  <c r="F595" i="4"/>
  <c r="F596" i="4"/>
  <c r="F597" i="4"/>
  <c r="F598" i="4"/>
  <c r="F599" i="4"/>
  <c r="F600" i="4"/>
  <c r="F602" i="4"/>
  <c r="F603" i="4"/>
  <c r="F604" i="4"/>
  <c r="F607" i="4"/>
  <c r="F608" i="4"/>
  <c r="F610" i="4"/>
  <c r="F613" i="4"/>
  <c r="F615" i="4"/>
  <c r="F619" i="4"/>
  <c r="F620" i="4"/>
  <c r="F621" i="4"/>
  <c r="F623" i="4"/>
  <c r="F624" i="4"/>
  <c r="F625" i="4"/>
  <c r="F626" i="4"/>
  <c r="F627" i="4"/>
  <c r="F636" i="4"/>
  <c r="F637" i="4"/>
  <c r="F639" i="4"/>
  <c r="F640" i="4"/>
  <c r="F641" i="4"/>
  <c r="F642" i="4"/>
  <c r="F643" i="4"/>
  <c r="F645" i="4"/>
  <c r="F647" i="4"/>
  <c r="F648" i="4"/>
  <c r="F651" i="4"/>
  <c r="F652" i="4"/>
  <c r="F653" i="4"/>
  <c r="F654" i="4"/>
  <c r="F667" i="4"/>
  <c r="F668" i="4"/>
  <c r="F674" i="4"/>
  <c r="F677" i="4"/>
  <c r="F678" i="4"/>
  <c r="F679" i="4"/>
  <c r="F680" i="4"/>
  <c r="F681" i="4"/>
  <c r="F682" i="4"/>
  <c r="F683" i="4"/>
  <c r="F684" i="4"/>
  <c r="F686" i="4"/>
  <c r="F687" i="4"/>
  <c r="F688" i="4"/>
  <c r="F689" i="4"/>
  <c r="F691" i="4"/>
  <c r="F692" i="4"/>
  <c r="F694" i="4"/>
  <c r="F697" i="4"/>
  <c r="F701" i="4"/>
  <c r="F702" i="4"/>
  <c r="F703" i="4"/>
  <c r="F704" i="4"/>
  <c r="F706" i="4"/>
  <c r="F709" i="4"/>
  <c r="F710" i="4"/>
  <c r="F711" i="4"/>
  <c r="F712" i="4"/>
  <c r="F719" i="4"/>
  <c r="F720" i="4"/>
  <c r="F721" i="4"/>
  <c r="F722" i="4"/>
  <c r="F723" i="4"/>
  <c r="F725" i="4"/>
  <c r="F728" i="4"/>
  <c r="F733" i="4"/>
  <c r="F734" i="4"/>
  <c r="F735" i="4"/>
  <c r="F747" i="4"/>
  <c r="F748" i="4"/>
  <c r="F751" i="4"/>
  <c r="F754" i="4"/>
  <c r="F810" i="4"/>
  <c r="F818" i="4"/>
  <c r="F819" i="4"/>
  <c r="F820" i="4"/>
  <c r="F822" i="4"/>
  <c r="F823" i="4"/>
  <c r="F824" i="4"/>
  <c r="F827" i="4"/>
  <c r="F828" i="4"/>
  <c r="F833" i="4"/>
  <c r="F834" i="4"/>
  <c r="F835" i="4"/>
  <c r="F836" i="4"/>
  <c r="F840" i="4"/>
  <c r="F841" i="4"/>
  <c r="F842" i="4"/>
  <c r="F844" i="4"/>
  <c r="F845" i="4"/>
  <c r="F850" i="4"/>
  <c r="F851" i="4"/>
  <c r="F852" i="4"/>
  <c r="F853" i="4"/>
  <c r="F854" i="4"/>
  <c r="F855" i="4"/>
  <c r="F857" i="4"/>
  <c r="F858" i="4"/>
  <c r="F859" i="4"/>
  <c r="F860" i="4"/>
  <c r="F863" i="4"/>
  <c r="F864" i="4"/>
  <c r="F865" i="4"/>
  <c r="F867" i="4"/>
  <c r="F868" i="4"/>
  <c r="F875" i="4"/>
  <c r="F876" i="4"/>
  <c r="F877" i="4"/>
  <c r="F879" i="4"/>
  <c r="F880" i="4"/>
  <c r="F881" i="4"/>
  <c r="F882" i="4"/>
  <c r="F883" i="4"/>
  <c r="F884" i="4"/>
  <c r="F885" i="4"/>
  <c r="F886" i="4"/>
  <c r="F887" i="4"/>
  <c r="F888" i="4"/>
  <c r="F890" i="4"/>
  <c r="F891" i="4"/>
  <c r="F893" i="4"/>
  <c r="F894" i="4"/>
  <c r="F895" i="4"/>
  <c r="F896" i="4"/>
  <c r="F898" i="4"/>
  <c r="F899" i="4"/>
  <c r="F900" i="4"/>
  <c r="F902" i="4"/>
  <c r="F904" i="4"/>
  <c r="F906" i="4"/>
  <c r="F907" i="4"/>
  <c r="F908" i="4"/>
  <c r="F910" i="4"/>
  <c r="F911" i="4"/>
  <c r="F912" i="4"/>
  <c r="F913" i="4"/>
  <c r="F915" i="4"/>
  <c r="F916" i="4"/>
  <c r="F919" i="4"/>
  <c r="F920" i="4"/>
  <c r="F921" i="4"/>
  <c r="F922" i="4"/>
  <c r="F923" i="4"/>
  <c r="F925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4" i="4"/>
  <c r="F945" i="4"/>
  <c r="F946" i="4"/>
  <c r="F947" i="4"/>
  <c r="F948" i="4"/>
  <c r="F949" i="4"/>
  <c r="F950" i="4"/>
  <c r="F951" i="4"/>
  <c r="F953" i="4"/>
  <c r="F954" i="4"/>
  <c r="F955" i="4"/>
  <c r="F956" i="4"/>
  <c r="F957" i="4"/>
  <c r="F963" i="4"/>
  <c r="F964" i="4"/>
  <c r="F965" i="4"/>
  <c r="F966" i="4"/>
  <c r="F968" i="4"/>
  <c r="F969" i="4"/>
  <c r="F971" i="4"/>
  <c r="F974" i="4"/>
  <c r="F975" i="4"/>
  <c r="F976" i="4"/>
  <c r="F977" i="4"/>
  <c r="F978" i="4"/>
  <c r="F979" i="4"/>
  <c r="F980" i="4"/>
  <c r="F981" i="4"/>
  <c r="F982" i="4"/>
  <c r="F983" i="4"/>
  <c r="F984" i="4"/>
  <c r="F987" i="4"/>
  <c r="F989" i="4"/>
  <c r="F990" i="4"/>
  <c r="F991" i="4"/>
  <c r="F992" i="4"/>
  <c r="F993" i="4"/>
  <c r="F994" i="4"/>
  <c r="F995" i="4"/>
  <c r="F996" i="4"/>
  <c r="F999" i="4"/>
  <c r="F1000" i="4"/>
  <c r="F1002" i="4"/>
  <c r="F1003" i="4"/>
  <c r="F1004" i="4"/>
  <c r="F1005" i="4"/>
  <c r="F1006" i="4"/>
  <c r="F1007" i="4"/>
  <c r="F1008" i="4"/>
  <c r="F1009" i="4"/>
  <c r="F1011" i="4"/>
  <c r="F1012" i="4"/>
  <c r="F1013" i="4"/>
  <c r="F1014" i="4"/>
  <c r="F1015" i="4"/>
  <c r="F1016" i="4"/>
  <c r="F1017" i="4"/>
  <c r="F1018" i="4"/>
  <c r="F1019" i="4"/>
  <c r="F1020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3" i="4"/>
  <c r="M14" i="4" l="1"/>
  <c r="M13" i="4" s="1"/>
  <c r="K56" i="2"/>
  <c r="M9" i="4"/>
  <c r="M11" i="4"/>
  <c r="M10" i="4" s="1"/>
  <c r="F27" i="4"/>
  <c r="F31" i="4"/>
  <c r="F35" i="4"/>
  <c r="F43" i="4"/>
  <c r="F87" i="4"/>
  <c r="F212" i="4"/>
  <c r="F304" i="4"/>
  <c r="F348" i="4"/>
  <c r="F42" i="4"/>
  <c r="F70" i="4"/>
  <c r="F90" i="4"/>
  <c r="F98" i="4"/>
  <c r="F183" i="4"/>
  <c r="F211" i="4"/>
  <c r="F227" i="4"/>
  <c r="F231" i="4"/>
  <c r="F295" i="4"/>
  <c r="F323" i="4"/>
  <c r="F41" i="4"/>
  <c r="F84" i="4"/>
  <c r="F226" i="4"/>
  <c r="F405" i="4"/>
  <c r="F409" i="4"/>
  <c r="F466" i="4"/>
  <c r="F526" i="4"/>
  <c r="F534" i="4"/>
  <c r="F538" i="4"/>
  <c r="F558" i="4"/>
  <c r="F566" i="4"/>
  <c r="F570" i="4"/>
  <c r="F638" i="4"/>
  <c r="F650" i="4"/>
  <c r="F145" i="4"/>
  <c r="F169" i="4"/>
  <c r="F233" i="4"/>
  <c r="F241" i="4"/>
  <c r="F349" i="4"/>
  <c r="F374" i="4"/>
  <c r="F429" i="4"/>
  <c r="F461" i="4"/>
  <c r="F465" i="4"/>
  <c r="F497" i="4"/>
  <c r="F569" i="4"/>
  <c r="F649" i="4"/>
  <c r="F673" i="4"/>
  <c r="F705" i="4"/>
  <c r="F717" i="4"/>
  <c r="F829" i="4"/>
  <c r="F186" i="4"/>
  <c r="F373" i="4"/>
  <c r="F644" i="4"/>
  <c r="F698" i="4"/>
  <c r="F750" i="4"/>
  <c r="F755" i="4"/>
  <c r="F838" i="4"/>
  <c r="F856" i="4"/>
  <c r="F892" i="4"/>
  <c r="F905" i="4"/>
  <c r="F909" i="4"/>
  <c r="F917" i="4"/>
  <c r="F973" i="4"/>
  <c r="F1001" i="4"/>
  <c r="F217" i="4"/>
  <c r="F567" i="4"/>
  <c r="F612" i="4"/>
  <c r="F690" i="4"/>
  <c r="F699" i="4"/>
  <c r="F718" i="4"/>
  <c r="F746" i="4"/>
  <c r="F756" i="4"/>
  <c r="F843" i="4"/>
  <c r="F861" i="4"/>
  <c r="F901" i="4"/>
  <c r="F970" i="4"/>
  <c r="F88" i="4"/>
  <c r="F158" i="4"/>
  <c r="F51" i="4"/>
  <c r="F71" i="4"/>
  <c r="F95" i="4"/>
  <c r="F62" i="4"/>
  <c r="F135" i="4"/>
  <c r="F175" i="4"/>
  <c r="F265" i="4"/>
  <c r="F277" i="4"/>
  <c r="F393" i="4"/>
  <c r="F490" i="4"/>
  <c r="F502" i="4"/>
  <c r="F12" i="4"/>
  <c r="F48" i="4"/>
  <c r="F61" i="4"/>
  <c r="F457" i="4"/>
  <c r="F493" i="4"/>
  <c r="F561" i="4"/>
  <c r="F581" i="4"/>
  <c r="F605" i="4"/>
  <c r="F753" i="4"/>
  <c r="F825" i="4"/>
  <c r="F869" i="4"/>
  <c r="F848" i="4"/>
  <c r="F799" i="4"/>
  <c r="F731" i="4"/>
  <c r="F455" i="4"/>
  <c r="F157" i="4"/>
  <c r="F101" i="4"/>
  <c r="F75" i="4"/>
  <c r="F83" i="4"/>
  <c r="F272" i="4"/>
  <c r="F122" i="4"/>
  <c r="F151" i="4"/>
  <c r="F315" i="4"/>
  <c r="F347" i="4"/>
  <c r="F293" i="4"/>
  <c r="F401" i="4"/>
  <c r="F418" i="4"/>
  <c r="F426" i="4"/>
  <c r="F434" i="4"/>
  <c r="F446" i="4"/>
  <c r="F554" i="4"/>
  <c r="F388" i="4"/>
  <c r="F417" i="4"/>
  <c r="F425" i="4"/>
  <c r="F609" i="4"/>
  <c r="F685" i="4"/>
  <c r="F693" i="4"/>
  <c r="F749" i="4"/>
  <c r="F846" i="4"/>
  <c r="F744" i="4"/>
  <c r="F716" i="4"/>
  <c r="F671" i="4"/>
  <c r="F79" i="4"/>
  <c r="F152" i="4"/>
  <c r="F168" i="4"/>
  <c r="F232" i="4"/>
  <c r="F324" i="4"/>
  <c r="F10" i="4"/>
  <c r="F22" i="4"/>
  <c r="F34" i="4"/>
  <c r="F82" i="4"/>
  <c r="F86" i="4"/>
  <c r="F207" i="4"/>
  <c r="F355" i="4"/>
  <c r="F367" i="4"/>
  <c r="F375" i="4"/>
  <c r="F379" i="4"/>
  <c r="F130" i="4"/>
  <c r="F178" i="4"/>
  <c r="F321" i="4"/>
  <c r="F462" i="4"/>
  <c r="F530" i="4"/>
  <c r="F622" i="4"/>
  <c r="F646" i="4"/>
  <c r="F4" i="4"/>
  <c r="F28" i="4"/>
  <c r="F40" i="4"/>
  <c r="F81" i="4"/>
  <c r="F209" i="4"/>
  <c r="F246" i="4"/>
  <c r="F258" i="4"/>
  <c r="F309" i="4"/>
  <c r="F384" i="4"/>
  <c r="F392" i="4"/>
  <c r="F396" i="4"/>
  <c r="F421" i="4"/>
  <c r="F433" i="4"/>
  <c r="F449" i="4"/>
  <c r="F489" i="4"/>
  <c r="F521" i="4"/>
  <c r="F525" i="4"/>
  <c r="F549" i="4"/>
  <c r="F601" i="4"/>
  <c r="F298" i="4"/>
  <c r="F225" i="4"/>
  <c r="F20" i="4"/>
  <c r="F164" i="4"/>
  <c r="F204" i="4"/>
  <c r="F296" i="4"/>
  <c r="F364" i="4"/>
  <c r="F179" i="4"/>
  <c r="F343" i="4"/>
  <c r="F7" i="4"/>
  <c r="F11" i="4"/>
  <c r="F15" i="4"/>
  <c r="F23" i="4"/>
  <c r="F91" i="4"/>
  <c r="F99" i="4"/>
  <c r="F228" i="4"/>
  <c r="F6" i="4"/>
  <c r="F30" i="4"/>
  <c r="F131" i="4"/>
  <c r="F259" i="4"/>
  <c r="F263" i="4"/>
  <c r="F359" i="4"/>
  <c r="B80" i="1"/>
  <c r="B79" i="1"/>
  <c r="B81" i="1" s="1"/>
  <c r="M8" i="4" l="1"/>
  <c r="M7" i="4" s="1"/>
  <c r="M6" i="4"/>
  <c r="F19" i="4"/>
  <c r="F132" i="4"/>
  <c r="F136" i="4"/>
  <c r="F148" i="4"/>
  <c r="F208" i="4"/>
  <c r="F276" i="4"/>
  <c r="F360" i="4"/>
  <c r="F46" i="4"/>
  <c r="F94" i="4"/>
  <c r="F106" i="4"/>
  <c r="F118" i="4"/>
  <c r="F247" i="4"/>
  <c r="F255" i="4"/>
  <c r="F275" i="4"/>
  <c r="F299" i="4"/>
  <c r="F311" i="4"/>
  <c r="F92" i="4"/>
  <c r="F116" i="4"/>
  <c r="F329" i="4"/>
  <c r="F438" i="4"/>
  <c r="F470" i="4"/>
  <c r="F542" i="4"/>
  <c r="F614" i="4"/>
  <c r="F618" i="4"/>
  <c r="F36" i="4"/>
  <c r="F89" i="4"/>
  <c r="F153" i="4"/>
  <c r="F274" i="4"/>
  <c r="F505" i="4"/>
  <c r="F541" i="4"/>
  <c r="F565" i="4"/>
  <c r="F617" i="4"/>
  <c r="F669" i="4"/>
  <c r="F737" i="4"/>
  <c r="F757" i="4"/>
  <c r="F797" i="4"/>
  <c r="F330" i="4"/>
  <c r="F504" i="4"/>
  <c r="F611" i="4"/>
  <c r="F616" i="4"/>
  <c r="F655" i="4"/>
  <c r="F676" i="4"/>
  <c r="F707" i="4"/>
  <c r="F961" i="4"/>
  <c r="F997" i="4"/>
  <c r="F1021" i="4"/>
  <c r="F181" i="4"/>
  <c r="F463" i="4"/>
  <c r="F831" i="4"/>
  <c r="F889" i="4"/>
  <c r="F897" i="4"/>
  <c r="F914" i="4"/>
  <c r="F942" i="4"/>
  <c r="F1010" i="4"/>
  <c r="F675" i="4"/>
  <c r="F738" i="4"/>
  <c r="F832" i="4"/>
  <c r="F988" i="4"/>
  <c r="F837" i="4"/>
  <c r="F866" i="4"/>
  <c r="F940" i="4"/>
  <c r="F1023" i="4"/>
  <c r="F700" i="4"/>
  <c r="F752" i="4"/>
  <c r="F878" i="4"/>
  <c r="F924" i="4"/>
  <c r="F943" i="4"/>
  <c r="F480" i="4"/>
  <c r="F591" i="4"/>
  <c r="F736" i="4"/>
  <c r="F952" i="4"/>
  <c r="F967" i="4"/>
  <c r="F972" i="4"/>
  <c r="F185" i="4"/>
  <c r="F406" i="4"/>
  <c r="F411" i="4"/>
  <c r="F464" i="4"/>
  <c r="F107" i="4"/>
  <c r="F140" i="4"/>
  <c r="F58" i="4"/>
  <c r="F78" i="4"/>
  <c r="F127" i="4"/>
  <c r="F167" i="4"/>
  <c r="F242" i="4"/>
  <c r="F458" i="4"/>
  <c r="F478" i="4"/>
  <c r="F562" i="4"/>
  <c r="F582" i="4"/>
  <c r="F113" i="4"/>
  <c r="F334" i="4"/>
  <c r="F369" i="4"/>
  <c r="F537" i="4"/>
  <c r="F661" i="4"/>
  <c r="F741" i="4"/>
  <c r="F745" i="4"/>
  <c r="F206" i="4"/>
  <c r="F535" i="4"/>
  <c r="F536" i="4"/>
  <c r="F580" i="4"/>
  <c r="F708" i="4"/>
  <c r="F726" i="4"/>
  <c r="F740" i="4"/>
  <c r="F826" i="4"/>
  <c r="F958" i="4"/>
  <c r="F25" i="4"/>
  <c r="F322" i="4"/>
  <c r="F758" i="4"/>
  <c r="F768" i="4"/>
  <c r="F800" i="4"/>
  <c r="F759" i="4"/>
  <c r="F862" i="4"/>
  <c r="F871" i="4"/>
  <c r="F959" i="4"/>
  <c r="F440" i="4"/>
  <c r="F224" i="4"/>
  <c r="F147" i="4"/>
  <c r="F171" i="4"/>
  <c r="F331" i="4"/>
  <c r="F339" i="4"/>
  <c r="F146" i="4"/>
  <c r="F249" i="4"/>
  <c r="F442" i="4"/>
  <c r="F474" i="4"/>
  <c r="F658" i="4"/>
  <c r="F73" i="4"/>
  <c r="F97" i="4"/>
  <c r="F441" i="4"/>
  <c r="F469" i="4"/>
  <c r="F473" i="4"/>
  <c r="F577" i="4"/>
  <c r="F593" i="4"/>
  <c r="F657" i="4"/>
  <c r="F729" i="4"/>
  <c r="F805" i="4"/>
  <c r="F65" i="4"/>
  <c r="F414" i="4"/>
  <c r="F579" i="4"/>
  <c r="F635" i="4"/>
  <c r="F730" i="4"/>
  <c r="F760" i="4"/>
  <c r="F174" i="4"/>
  <c r="F266" i="4"/>
  <c r="F839" i="4"/>
  <c r="F57" i="4"/>
  <c r="F120" i="4"/>
  <c r="F715" i="4"/>
  <c r="F802" i="4"/>
  <c r="F811" i="4"/>
  <c r="F109" i="4"/>
  <c r="F338" i="4"/>
  <c r="F812" i="4"/>
  <c r="F575" i="4"/>
  <c r="F732" i="4"/>
  <c r="F52" i="4"/>
  <c r="F563" i="4"/>
  <c r="B84" i="2"/>
  <c r="B83" i="2"/>
  <c r="B82" i="2"/>
  <c r="M5" i="4" l="1"/>
  <c r="M4" i="4" s="1"/>
  <c r="M3" i="4"/>
  <c r="F55" i="4"/>
  <c r="F103" i="4"/>
  <c r="F111" i="4"/>
  <c r="F115" i="4"/>
  <c r="F156" i="4"/>
  <c r="F172" i="4"/>
  <c r="F176" i="4"/>
  <c r="F188" i="4"/>
  <c r="F192" i="4"/>
  <c r="F196" i="4"/>
  <c r="F200" i="4"/>
  <c r="F236" i="4"/>
  <c r="F280" i="4"/>
  <c r="F288" i="4"/>
  <c r="F292" i="4"/>
  <c r="F320" i="4"/>
  <c r="F328" i="4"/>
  <c r="F336" i="4"/>
  <c r="F340" i="4"/>
  <c r="F14" i="4"/>
  <c r="F74" i="4"/>
  <c r="F102" i="4"/>
  <c r="F110" i="4"/>
  <c r="F114" i="4"/>
  <c r="F143" i="4"/>
  <c r="F155" i="4"/>
  <c r="F163" i="4"/>
  <c r="F195" i="4"/>
  <c r="F199" i="4"/>
  <c r="F235" i="4"/>
  <c r="F271" i="4"/>
  <c r="F279" i="4"/>
  <c r="F283" i="4"/>
  <c r="F287" i="4"/>
  <c r="F291" i="4"/>
  <c r="F303" i="4"/>
  <c r="F327" i="4"/>
  <c r="F371" i="4"/>
  <c r="F13" i="4"/>
  <c r="F56" i="4"/>
  <c r="F64" i="4"/>
  <c r="F108" i="4"/>
  <c r="F138" i="4"/>
  <c r="F154" i="4"/>
  <c r="F162" i="4"/>
  <c r="F189" i="4"/>
  <c r="F197" i="4"/>
  <c r="F269" i="4"/>
  <c r="F285" i="4"/>
  <c r="F370" i="4"/>
  <c r="F498" i="4"/>
  <c r="F510" i="4"/>
  <c r="F514" i="4"/>
  <c r="F578" i="4"/>
  <c r="F590" i="4"/>
  <c r="F594" i="4"/>
  <c r="F630" i="4"/>
  <c r="F634" i="4"/>
  <c r="F666" i="4"/>
  <c r="F194" i="4"/>
  <c r="F202" i="4"/>
  <c r="F282" i="4"/>
  <c r="F290" i="4"/>
  <c r="F326" i="4"/>
  <c r="F445" i="4"/>
  <c r="F477" i="4"/>
  <c r="F509" i="4"/>
  <c r="F513" i="4"/>
  <c r="F585" i="4"/>
  <c r="F589" i="4"/>
  <c r="F629" i="4"/>
  <c r="F633" i="4"/>
  <c r="F665" i="4"/>
  <c r="F713" i="4"/>
  <c r="F761" i="4"/>
  <c r="F769" i="4"/>
  <c r="F773" i="4"/>
  <c r="F777" i="4"/>
  <c r="F781" i="4"/>
  <c r="F785" i="4"/>
  <c r="F789" i="4"/>
  <c r="F793" i="4"/>
  <c r="F809" i="4"/>
  <c r="F817" i="4"/>
  <c r="F821" i="4"/>
  <c r="F96" i="4"/>
  <c r="F112" i="4"/>
  <c r="F150" i="4"/>
  <c r="F198" i="4"/>
  <c r="F229" i="4"/>
  <c r="F270" i="4"/>
  <c r="F286" i="4"/>
  <c r="F460" i="4"/>
  <c r="F499" i="4"/>
  <c r="F511" i="4"/>
  <c r="F587" i="4"/>
  <c r="F766" i="4"/>
  <c r="F771" i="4"/>
  <c r="F776" i="4"/>
  <c r="F782" i="4"/>
  <c r="F787" i="4"/>
  <c r="F792" i="4"/>
  <c r="F808" i="4"/>
  <c r="F72" i="4"/>
  <c r="F117" i="4"/>
  <c r="F141" i="4"/>
  <c r="F173" i="4"/>
  <c r="F201" i="4"/>
  <c r="F289" i="4"/>
  <c r="F333" i="4"/>
  <c r="F444" i="4"/>
  <c r="F487" i="4"/>
  <c r="F512" i="4"/>
  <c r="F559" i="4"/>
  <c r="F588" i="4"/>
  <c r="F628" i="4"/>
  <c r="F664" i="4"/>
  <c r="F672" i="4"/>
  <c r="F695" i="4"/>
  <c r="F767" i="4"/>
  <c r="F772" i="4"/>
  <c r="F778" i="4"/>
  <c r="F783" i="4"/>
  <c r="F788" i="4"/>
  <c r="F794" i="4"/>
  <c r="F815" i="4"/>
  <c r="F873" i="4"/>
  <c r="F926" i="4"/>
  <c r="F986" i="4"/>
  <c r="F104" i="4"/>
  <c r="F142" i="4"/>
  <c r="F278" i="4"/>
  <c r="F193" i="4"/>
  <c r="F576" i="4"/>
  <c r="F592" i="4"/>
  <c r="F632" i="4"/>
  <c r="F660" i="4"/>
  <c r="F696" i="4"/>
  <c r="F779" i="4"/>
  <c r="F790" i="4"/>
  <c r="F742" i="4"/>
  <c r="F780" i="4"/>
  <c r="F791" i="4"/>
  <c r="F496" i="4"/>
  <c r="F584" i="4"/>
  <c r="F743" i="4"/>
  <c r="F774" i="4"/>
  <c r="F784" i="4"/>
  <c r="F795" i="4"/>
  <c r="F806" i="4"/>
  <c r="F874" i="4"/>
  <c r="F149" i="4"/>
  <c r="F281" i="4"/>
  <c r="F341" i="4"/>
  <c r="F631" i="4"/>
  <c r="F764" i="4"/>
  <c r="F775" i="4"/>
  <c r="F786" i="4"/>
  <c r="F796" i="4"/>
  <c r="F807" i="4"/>
  <c r="F816" i="4"/>
  <c r="F325" i="4"/>
  <c r="F515" i="4"/>
  <c r="F47" i="4"/>
  <c r="F248" i="4"/>
  <c r="F256" i="4"/>
  <c r="F368" i="4"/>
  <c r="F50" i="4"/>
  <c r="F159" i="4"/>
  <c r="F223" i="4"/>
  <c r="F21" i="4"/>
  <c r="F49" i="4"/>
  <c r="F100" i="4"/>
  <c r="F413" i="4"/>
  <c r="F670" i="4"/>
  <c r="F105" i="4"/>
  <c r="F314" i="4"/>
  <c r="F412" i="4"/>
  <c r="F533" i="4"/>
  <c r="F492" i="4"/>
  <c r="F543" i="4"/>
  <c r="F739" i="4"/>
  <c r="F798" i="4"/>
  <c r="F830" i="4"/>
  <c r="F941" i="4"/>
  <c r="F44" i="4"/>
  <c r="F124" i="4"/>
  <c r="F544" i="4"/>
  <c r="F918" i="4"/>
  <c r="F998" i="4"/>
  <c r="F1022" i="4"/>
  <c r="F125" i="4"/>
  <c r="F222" i="4"/>
  <c r="F472" i="4"/>
  <c r="F467" i="4"/>
  <c r="F960" i="4"/>
  <c r="F491" i="4"/>
  <c r="F724" i="4"/>
  <c r="F361" i="4"/>
  <c r="F59" i="4"/>
  <c r="F63" i="4"/>
  <c r="F119" i="4"/>
  <c r="F26" i="4"/>
  <c r="F139" i="4"/>
  <c r="F191" i="4"/>
  <c r="F239" i="4"/>
  <c r="F351" i="4"/>
  <c r="F337" i="4"/>
  <c r="F606" i="4"/>
  <c r="F137" i="4"/>
  <c r="F161" i="4"/>
  <c r="F801" i="4"/>
  <c r="F238" i="4"/>
  <c r="F468" i="4"/>
  <c r="F985" i="4"/>
  <c r="F24" i="4"/>
  <c r="F656" i="4"/>
  <c r="F762" i="4"/>
  <c r="F804" i="4"/>
  <c r="F962" i="4"/>
  <c r="F459" i="4"/>
  <c r="F345" i="4"/>
  <c r="F439" i="4"/>
  <c r="F763" i="4"/>
  <c r="F128" i="4"/>
  <c r="F144" i="4"/>
  <c r="F160" i="4"/>
  <c r="F240" i="4"/>
  <c r="F284" i="4"/>
  <c r="F332" i="4"/>
  <c r="F352" i="4"/>
  <c r="F243" i="4"/>
  <c r="F335" i="4"/>
  <c r="F170" i="4"/>
  <c r="F586" i="4"/>
  <c r="F662" i="4"/>
  <c r="F129" i="4"/>
  <c r="F182" i="4"/>
  <c r="F573" i="4"/>
  <c r="F765" i="4"/>
  <c r="F813" i="4"/>
  <c r="F443" i="4"/>
  <c r="F476" i="4"/>
  <c r="F663" i="4"/>
  <c r="F803" i="4"/>
  <c r="F814" i="4"/>
  <c r="F353" i="4"/>
  <c r="F714" i="4"/>
  <c r="F583" i="4"/>
  <c r="F727" i="4"/>
  <c r="F770" i="4"/>
  <c r="F659" i="4"/>
  <c r="B79" i="2"/>
  <c r="B77" i="2"/>
  <c r="B76" i="2"/>
  <c r="B75" i="2"/>
  <c r="B73" i="2"/>
  <c r="B72" i="2"/>
  <c r="B71" i="2"/>
  <c r="B70" i="2" s="1"/>
  <c r="B68" i="2"/>
  <c r="B67" i="2"/>
  <c r="B65" i="2"/>
  <c r="B64" i="2"/>
  <c r="B63" i="2"/>
  <c r="B62" i="2"/>
  <c r="B61" i="2"/>
  <c r="B60" i="2"/>
  <c r="B59" i="2"/>
  <c r="B53" i="2"/>
  <c r="B52" i="2"/>
  <c r="B51" i="2"/>
  <c r="B77" i="1"/>
  <c r="B76" i="1"/>
  <c r="B78" i="1" s="1"/>
  <c r="B74" i="1"/>
  <c r="B75" i="1" s="1"/>
  <c r="B72" i="1"/>
  <c r="B73" i="1" s="1"/>
  <c r="B70" i="1"/>
  <c r="B69" i="1"/>
  <c r="B68" i="1"/>
  <c r="B67" i="1"/>
  <c r="B66" i="1"/>
  <c r="B63" i="1"/>
  <c r="B62" i="1"/>
  <c r="B61" i="1"/>
  <c r="B60" i="1"/>
  <c r="B58" i="1"/>
  <c r="B57" i="1"/>
  <c r="B56" i="1"/>
  <c r="B53" i="1"/>
  <c r="B52" i="1"/>
  <c r="B51" i="1"/>
  <c r="B71" i="1" l="1"/>
  <c r="B65" i="1"/>
  <c r="B55" i="1"/>
  <c r="B69" i="2"/>
  <c r="F872" i="4"/>
  <c r="F508" i="4"/>
  <c r="F870" i="4"/>
  <c r="B48" i="1" l="1"/>
  <c r="B54" i="2"/>
  <c r="B55" i="2"/>
  <c r="B56" i="2" s="1"/>
  <c r="B48" i="2" s="1"/>
  <c r="B44" i="1"/>
  <c r="D10" i="1" s="1"/>
  <c r="B44" i="2" l="1"/>
  <c r="D10" i="2" s="1"/>
</calcChain>
</file>

<file path=xl/sharedStrings.xml><?xml version="1.0" encoding="utf-8"?>
<sst xmlns="http://schemas.openxmlformats.org/spreadsheetml/2006/main" count="3425" uniqueCount="1318">
  <si>
    <t>HIDE ME</t>
  </si>
  <si>
    <t>Driver Name</t>
  </si>
  <si>
    <t>Car Number</t>
  </si>
  <si>
    <t>Make</t>
  </si>
  <si>
    <t>Model</t>
  </si>
  <si>
    <t>Year</t>
  </si>
  <si>
    <t>Color</t>
  </si>
  <si>
    <t>Adjusted Class 
(See Backside)</t>
  </si>
  <si>
    <t>Vehicle Safety Review (TECH)</t>
  </si>
  <si>
    <t>Wheels</t>
  </si>
  <si>
    <t>Check Item</t>
  </si>
  <si>
    <t>Tires Have OK Tread Depth, No Holes/Wires Exposed</t>
  </si>
  <si>
    <t>Rims Have No Major Bends / Cracks</t>
  </si>
  <si>
    <t>All Lugnuts On Wheels</t>
  </si>
  <si>
    <t>Brake Pads Have Visible Brake Material (No Worn Brakes)</t>
  </si>
  <si>
    <t>UnderHood</t>
  </si>
  <si>
    <t>Throttle Return Spring OK</t>
  </si>
  <si>
    <t>Brake Fluid In Resevoir</t>
  </si>
  <si>
    <t>Battery Secured In Place</t>
  </si>
  <si>
    <t>No Obvious Fluid Leaks / Loose Connections</t>
  </si>
  <si>
    <t>Interior</t>
  </si>
  <si>
    <t>Seatbelts Available</t>
  </si>
  <si>
    <t>Brake Pedal Firm</t>
  </si>
  <si>
    <t>Floormats Removed</t>
  </si>
  <si>
    <t>Loose Items Removed From Interior</t>
  </si>
  <si>
    <t>Final Miata Class</t>
  </si>
  <si>
    <t>Points</t>
  </si>
  <si>
    <t>Class Upgrade</t>
  </si>
  <si>
    <t>Generation</t>
  </si>
  <si>
    <t>0-6</t>
  </si>
  <si>
    <t>Street Stock</t>
  </si>
  <si>
    <t>NA</t>
  </si>
  <si>
    <t>Miata Generation</t>
  </si>
  <si>
    <t>6.25-10.75</t>
  </si>
  <si>
    <t>Modified</t>
  </si>
  <si>
    <t>NB</t>
  </si>
  <si>
    <t>Vehicle Tire Size</t>
  </si>
  <si>
    <t>11+</t>
  </si>
  <si>
    <t>Unlimited</t>
  </si>
  <si>
    <t>NC</t>
  </si>
  <si>
    <t>Total Points from Mods/Asterisk</t>
  </si>
  <si>
    <t>ND</t>
  </si>
  <si>
    <t>Tires</t>
  </si>
  <si>
    <t>Points Boxes</t>
  </si>
  <si>
    <t>T1</t>
  </si>
  <si>
    <r>
      <t xml:space="preserve">R Compound Tires (Tread Wear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100): </t>
    </r>
    <r>
      <rPr>
        <b/>
        <sz val="11"/>
        <color rgb="FFFF0000"/>
        <rFont val="Calibri"/>
        <family val="2"/>
        <scheme val="minor"/>
      </rPr>
      <t>+6</t>
    </r>
  </si>
  <si>
    <t>Tire Size Lookup Table</t>
  </si>
  <si>
    <t>T2</t>
  </si>
  <si>
    <r>
      <t xml:space="preserve">Aggressive Street Tires (Tread Wear = 101-200): </t>
    </r>
    <r>
      <rPr>
        <b/>
        <sz val="11"/>
        <color rgb="FFFF0000"/>
        <rFont val="Calibri"/>
        <family val="2"/>
        <scheme val="minor"/>
      </rPr>
      <t>+4</t>
    </r>
  </si>
  <si>
    <t>T3</t>
  </si>
  <si>
    <r>
      <t xml:space="preserve">Sport Tires (Tread Wear = 201+): </t>
    </r>
    <r>
      <rPr>
        <b/>
        <sz val="11"/>
        <color rgb="FFFF0000"/>
        <rFont val="Calibri"/>
        <family val="2"/>
        <scheme val="minor"/>
      </rPr>
      <t>+0</t>
    </r>
  </si>
  <si>
    <t>Engine</t>
  </si>
  <si>
    <t>E1</t>
  </si>
  <si>
    <t>E2</t>
  </si>
  <si>
    <r>
      <t xml:space="preserve">Non USDM OE header and/or cat delete "test pipe": </t>
    </r>
    <r>
      <rPr>
        <b/>
        <sz val="11"/>
        <color rgb="FFFF0000"/>
        <rFont val="Calibri"/>
        <family val="2"/>
        <scheme val="minor"/>
      </rPr>
      <t>+1</t>
    </r>
  </si>
  <si>
    <t>E3</t>
  </si>
  <si>
    <r>
      <t>Any internal engine mods (cam, pistons, porting, etc) including miata/miata swaps:</t>
    </r>
    <r>
      <rPr>
        <b/>
        <sz val="11"/>
        <color rgb="FFFF0000"/>
        <rFont val="Calibri"/>
        <family val="2"/>
        <scheme val="minor"/>
      </rPr>
      <t xml:space="preserve"> +4</t>
    </r>
  </si>
  <si>
    <t>E4</t>
  </si>
  <si>
    <r>
      <t xml:space="preserve">Any external engine mods (intake, intake manifold, ECU, pulley): </t>
    </r>
    <r>
      <rPr>
        <b/>
        <sz val="11"/>
        <color rgb="FFFF0000"/>
        <rFont val="Calibri"/>
        <family val="2"/>
        <scheme val="minor"/>
      </rPr>
      <t>+1</t>
    </r>
  </si>
  <si>
    <t>E5</t>
  </si>
  <si>
    <r>
      <t xml:space="preserve">Iron Block Swap: </t>
    </r>
    <r>
      <rPr>
        <b/>
        <sz val="11"/>
        <color rgb="FFFF0000"/>
        <rFont val="Calibri"/>
        <family val="2"/>
        <scheme val="minor"/>
      </rPr>
      <t>+3</t>
    </r>
  </si>
  <si>
    <t>E6</t>
  </si>
  <si>
    <r>
      <t xml:space="preserve">Aluminum Block Engine Swap: </t>
    </r>
    <r>
      <rPr>
        <b/>
        <sz val="11"/>
        <color rgb="FFFF0000"/>
        <rFont val="Calibri"/>
        <family val="2"/>
        <scheme val="minor"/>
      </rPr>
      <t>+5</t>
    </r>
  </si>
  <si>
    <t>E7</t>
  </si>
  <si>
    <r>
      <t xml:space="preserve">Forced Induction (including OEM Mazdaspeed): </t>
    </r>
    <r>
      <rPr>
        <b/>
        <sz val="11"/>
        <color rgb="FFFF0000"/>
        <rFont val="Calibri"/>
        <family val="2"/>
        <scheme val="minor"/>
      </rPr>
      <t>+4</t>
    </r>
  </si>
  <si>
    <t>E8</t>
  </si>
  <si>
    <r>
      <t xml:space="preserve">2001 - 2005 VVT: </t>
    </r>
    <r>
      <rPr>
        <b/>
        <sz val="11"/>
        <color rgb="FFFF0000"/>
        <rFont val="Calibri"/>
        <family val="2"/>
        <scheme val="minor"/>
      </rPr>
      <t>+1</t>
    </r>
  </si>
  <si>
    <t>Suspension</t>
  </si>
  <si>
    <t>S1</t>
  </si>
  <si>
    <r>
      <t xml:space="preserve">Non Adjustable Shocks, Urethane Bushings, Chassis Brace: </t>
    </r>
    <r>
      <rPr>
        <b/>
        <sz val="11"/>
        <color rgb="FFFF0000"/>
        <rFont val="Calibri"/>
        <family val="2"/>
        <scheme val="minor"/>
      </rPr>
      <t>+0</t>
    </r>
  </si>
  <si>
    <t>S2</t>
  </si>
  <si>
    <r>
      <t xml:space="preserve">Non-Original Front or Rear Sway Bar: </t>
    </r>
    <r>
      <rPr>
        <b/>
        <sz val="11"/>
        <color rgb="FFFF0000"/>
        <rFont val="Calibri"/>
        <family val="2"/>
        <scheme val="minor"/>
      </rPr>
      <t>+0.5</t>
    </r>
  </si>
  <si>
    <t>S3</t>
  </si>
  <si>
    <r>
      <t xml:space="preserve">Non-Original Springs: </t>
    </r>
    <r>
      <rPr>
        <b/>
        <sz val="11"/>
        <color rgb="FFFF0000"/>
        <rFont val="Calibri"/>
        <family val="2"/>
        <scheme val="minor"/>
      </rPr>
      <t>+0.5</t>
    </r>
  </si>
  <si>
    <t>S4</t>
  </si>
  <si>
    <r>
      <t xml:space="preserve">Adjustable Dampening Shocks: </t>
    </r>
    <r>
      <rPr>
        <b/>
        <sz val="11"/>
        <color rgb="FFFF0000"/>
        <rFont val="Calibri"/>
        <family val="2"/>
        <scheme val="minor"/>
      </rPr>
      <t>+1</t>
    </r>
  </si>
  <si>
    <t>S5</t>
  </si>
  <si>
    <r>
      <t xml:space="preserve">Adjustable Ride Height: </t>
    </r>
    <r>
      <rPr>
        <b/>
        <sz val="11"/>
        <color rgb="FFFF0000"/>
        <rFont val="Calibri"/>
        <family val="2"/>
        <scheme val="minor"/>
      </rPr>
      <t>+1</t>
    </r>
  </si>
  <si>
    <t>Drivetrain</t>
  </si>
  <si>
    <t>D1</t>
  </si>
  <si>
    <r>
      <t xml:space="preserve">Any Limited Slip Differential Including OE Viscous/Torsen Units: </t>
    </r>
    <r>
      <rPr>
        <b/>
        <sz val="11"/>
        <color rgb="FFFF0000"/>
        <rFont val="Calibri"/>
        <family val="2"/>
        <scheme val="minor"/>
      </rPr>
      <t>+1</t>
    </r>
  </si>
  <si>
    <t>Brakes</t>
  </si>
  <si>
    <t>B1</t>
  </si>
  <si>
    <r>
      <t xml:space="preserve">Upgraded Calipers/Pads/Rotors: </t>
    </r>
    <r>
      <rPr>
        <b/>
        <sz val="11"/>
        <color rgb="FFFF0000"/>
        <rFont val="Calibri"/>
        <family val="2"/>
        <scheme val="minor"/>
      </rPr>
      <t>+0</t>
    </r>
  </si>
  <si>
    <t>Weight</t>
  </si>
  <si>
    <t>W1</t>
  </si>
  <si>
    <r>
      <t xml:space="preserve">Removal of soft top: </t>
    </r>
    <r>
      <rPr>
        <b/>
        <sz val="11"/>
        <color rgb="FFFF0000"/>
        <rFont val="Calibri"/>
        <family val="2"/>
        <scheme val="minor"/>
      </rPr>
      <t>+0.25</t>
    </r>
  </si>
  <si>
    <t>W2</t>
  </si>
  <si>
    <r>
      <t xml:space="preserve">Removal of front and/or rear bumper supports: </t>
    </r>
    <r>
      <rPr>
        <b/>
        <sz val="11"/>
        <color rgb="FFFF0000"/>
        <rFont val="Calibri"/>
        <family val="2"/>
        <scheme val="minor"/>
      </rPr>
      <t>+0.25</t>
    </r>
  </si>
  <si>
    <t>Final Adjusted Class</t>
  </si>
  <si>
    <t>0-19</t>
  </si>
  <si>
    <t>20-39</t>
  </si>
  <si>
    <r>
      <t xml:space="preserve">Sport Tires (Tread Wear = 201 - 350): </t>
    </r>
    <r>
      <rPr>
        <b/>
        <sz val="11"/>
        <color rgb="FFFF0000"/>
        <rFont val="Calibri"/>
        <family val="2"/>
        <scheme val="minor"/>
      </rPr>
      <t>+0</t>
    </r>
  </si>
  <si>
    <t>T4</t>
  </si>
  <si>
    <t>T5</t>
  </si>
  <si>
    <t>Actual Size</t>
  </si>
  <si>
    <t>-</t>
  </si>
  <si>
    <t>Base Size</t>
  </si>
  <si>
    <t>=</t>
  </si>
  <si>
    <t>mm difference</t>
  </si>
  <si>
    <r>
      <t xml:space="preserve">Aftermarket Air Intake (air filter alone +0): </t>
    </r>
    <r>
      <rPr>
        <b/>
        <sz val="11"/>
        <color rgb="FFFF0000"/>
        <rFont val="Calibri"/>
        <family val="2"/>
        <scheme val="minor"/>
      </rPr>
      <t>+1</t>
    </r>
  </si>
  <si>
    <r>
      <t>Full Exhaust (Don't take points for "</t>
    </r>
    <r>
      <rPr>
        <b/>
        <i/>
        <sz val="11"/>
        <color theme="1"/>
        <rFont val="Calibri"/>
        <family val="2"/>
        <scheme val="minor"/>
      </rPr>
      <t>E2</t>
    </r>
    <r>
      <rPr>
        <sz val="11"/>
        <color theme="1"/>
        <rFont val="Calibri"/>
        <family val="2"/>
        <scheme val="minor"/>
      </rPr>
      <t xml:space="preserve"> Catback Exhaust Only"):</t>
    </r>
    <r>
      <rPr>
        <b/>
        <sz val="11"/>
        <color rgb="FFFF0000"/>
        <rFont val="Calibri"/>
        <family val="2"/>
        <scheme val="minor"/>
      </rPr>
      <t xml:space="preserve"> +4</t>
    </r>
  </si>
  <si>
    <r>
      <t xml:space="preserve">Forced Induction (Aftermarket): </t>
    </r>
    <r>
      <rPr>
        <b/>
        <sz val="11"/>
        <color rgb="FFFF0000"/>
        <rFont val="Calibri"/>
        <family val="2"/>
        <scheme val="minor"/>
      </rPr>
      <t>+10</t>
    </r>
  </si>
  <si>
    <r>
      <t xml:space="preserve">Boost Control (supercharger pulley, boost controller, etc): </t>
    </r>
    <r>
      <rPr>
        <b/>
        <sz val="11"/>
        <color rgb="FFFF0000"/>
        <rFont val="Calibri"/>
        <family val="2"/>
        <scheme val="minor"/>
      </rPr>
      <t>+5</t>
    </r>
  </si>
  <si>
    <r>
      <t xml:space="preserve">Aftermarket / Lowering Springs: </t>
    </r>
    <r>
      <rPr>
        <b/>
        <sz val="11"/>
        <color rgb="FFFF0000"/>
        <rFont val="Calibri"/>
        <family val="2"/>
        <scheme val="minor"/>
      </rPr>
      <t>+3</t>
    </r>
  </si>
  <si>
    <r>
      <t xml:space="preserve">Aftermarket Struts / Shocks: </t>
    </r>
    <r>
      <rPr>
        <b/>
        <sz val="11"/>
        <color rgb="FFFF0000"/>
        <rFont val="Calibri"/>
        <family val="2"/>
        <scheme val="minor"/>
      </rPr>
      <t>+3</t>
    </r>
  </si>
  <si>
    <r>
      <t xml:space="preserve">Adjustable Coilovers (includes springs points): </t>
    </r>
    <r>
      <rPr>
        <b/>
        <sz val="11"/>
        <color rgb="FFFF0000"/>
        <rFont val="Calibri"/>
        <family val="2"/>
        <scheme val="minor"/>
      </rPr>
      <t>+10</t>
    </r>
  </si>
  <si>
    <t>S7</t>
  </si>
  <si>
    <r>
      <t xml:space="preserve">Front Strut Brace (non oem): </t>
    </r>
    <r>
      <rPr>
        <b/>
        <sz val="11"/>
        <color rgb="FFFF0000"/>
        <rFont val="Calibri"/>
        <family val="2"/>
        <scheme val="minor"/>
      </rPr>
      <t>+1</t>
    </r>
  </si>
  <si>
    <t>S8</t>
  </si>
  <si>
    <r>
      <t xml:space="preserve">Rear Strut Brace (non-oem): </t>
    </r>
    <r>
      <rPr>
        <b/>
        <sz val="11"/>
        <color rgb="FFFF0000"/>
        <rFont val="Calibri"/>
        <family val="2"/>
        <scheme val="minor"/>
      </rPr>
      <t>+1</t>
    </r>
  </si>
  <si>
    <t>D2</t>
  </si>
  <si>
    <r>
      <t xml:space="preserve">Upgraded transmission: </t>
    </r>
    <r>
      <rPr>
        <b/>
        <sz val="11"/>
        <color rgb="FFFF0000"/>
        <rFont val="Calibri"/>
        <family val="2"/>
        <scheme val="minor"/>
      </rPr>
      <t>+3</t>
    </r>
  </si>
  <si>
    <t>D3</t>
  </si>
  <si>
    <r>
      <t xml:space="preserve">Upgraded Calipers / Bigger Rotor: </t>
    </r>
    <r>
      <rPr>
        <b/>
        <sz val="11"/>
        <color rgb="FFFF0000"/>
        <rFont val="Calibri"/>
        <family val="2"/>
        <scheme val="minor"/>
      </rPr>
      <t>+3</t>
    </r>
  </si>
  <si>
    <t>Driver Signature</t>
  </si>
  <si>
    <r>
      <t xml:space="preserve">Engine Swap: </t>
    </r>
    <r>
      <rPr>
        <b/>
        <sz val="11"/>
        <color rgb="FFFF0000"/>
        <rFont val="Calibri"/>
        <family val="2"/>
        <scheme val="minor"/>
      </rPr>
      <t>+20</t>
    </r>
  </si>
  <si>
    <t>W3</t>
  </si>
  <si>
    <t>Only take highest "Weight Down" Points</t>
  </si>
  <si>
    <r>
      <t xml:space="preserve">Rear Seat Removal: </t>
    </r>
    <r>
      <rPr>
        <b/>
        <sz val="11"/>
        <color rgb="FFFF0000"/>
        <rFont val="Calibri"/>
        <family val="2"/>
        <scheme val="minor"/>
      </rPr>
      <t>+3</t>
    </r>
  </si>
  <si>
    <r>
      <t xml:space="preserve">Front Seat/Headliner Removal + </t>
    </r>
    <r>
      <rPr>
        <b/>
        <i/>
        <sz val="11"/>
        <color theme="1"/>
        <rFont val="Calibri"/>
        <family val="2"/>
        <scheme val="minor"/>
      </rPr>
      <t>W1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rgb="FFFF0000"/>
        <rFont val="Calibri"/>
        <family val="2"/>
        <scheme val="minor"/>
      </rPr>
      <t>+6</t>
    </r>
  </si>
  <si>
    <r>
      <t xml:space="preserve">Full Interior Removal / Major Weight Down: </t>
    </r>
    <r>
      <rPr>
        <b/>
        <sz val="11"/>
        <color rgb="FFFF0000"/>
        <rFont val="Calibri"/>
        <family val="2"/>
        <scheme val="minor"/>
      </rPr>
      <t>+9</t>
    </r>
  </si>
  <si>
    <t>Misc</t>
  </si>
  <si>
    <t>M1</t>
  </si>
  <si>
    <t>M2</t>
  </si>
  <si>
    <r>
      <t xml:space="preserve">Excessive Rice: </t>
    </r>
    <r>
      <rPr>
        <b/>
        <sz val="11"/>
        <color rgb="FFFF0000"/>
        <rFont val="Calibri"/>
        <family val="2"/>
        <scheme val="minor"/>
      </rPr>
      <t>+0.25</t>
    </r>
  </si>
  <si>
    <r>
      <t xml:space="preserve">Previous Season Class Winner (+1 max): </t>
    </r>
    <r>
      <rPr>
        <b/>
        <sz val="11"/>
        <color rgb="FFFF0000"/>
        <rFont val="Calibri"/>
        <family val="2"/>
        <scheme val="minor"/>
      </rPr>
      <t>+1</t>
    </r>
  </si>
  <si>
    <t>Base Points</t>
  </si>
  <si>
    <t xml:space="preserve">Make </t>
  </si>
  <si>
    <t xml:space="preserve">Model </t>
  </si>
  <si>
    <t xml:space="preserve">Class </t>
  </si>
  <si>
    <t xml:space="preserve">Wt. </t>
  </si>
  <si>
    <t xml:space="preserve">Acura </t>
  </si>
  <si>
    <t xml:space="preserve">CL 2.2L </t>
  </si>
  <si>
    <t xml:space="preserve">PTG </t>
  </si>
  <si>
    <t xml:space="preserve">Audi </t>
  </si>
  <si>
    <t xml:space="preserve">S3 ('15-'16) (AWD)(turbo) </t>
  </si>
  <si>
    <t xml:space="preserve">ST </t>
  </si>
  <si>
    <t xml:space="preserve">CL V6 </t>
  </si>
  <si>
    <t xml:space="preserve">PTF* </t>
  </si>
  <si>
    <t xml:space="preserve">S4 ('03-'07)(AWD) </t>
  </si>
  <si>
    <t xml:space="preserve">CL-S </t>
  </si>
  <si>
    <t xml:space="preserve">PTE </t>
  </si>
  <si>
    <t xml:space="preserve">S4 (pre '03)(AWD) </t>
  </si>
  <si>
    <t xml:space="preserve">PTD* </t>
  </si>
  <si>
    <t xml:space="preserve">CL-S (6 spd) </t>
  </si>
  <si>
    <t xml:space="preserve">S8 ('01-'03)(AWD) </t>
  </si>
  <si>
    <t xml:space="preserve">PTD** </t>
  </si>
  <si>
    <t xml:space="preserve">ILX 2.4L ('13) </t>
  </si>
  <si>
    <t xml:space="preserve">TT (180 hp)('00-'06) </t>
  </si>
  <si>
    <t xml:space="preserve">Integra 1.6L ('86-'89) </t>
  </si>
  <si>
    <t xml:space="preserve">PTF </t>
  </si>
  <si>
    <t xml:space="preserve">TT (225 hp)('02-'06)(AWD) </t>
  </si>
  <si>
    <t xml:space="preserve">PTD </t>
  </si>
  <si>
    <t xml:space="preserve">Integra 1.8L (non-VTEC)('90-'93) </t>
  </si>
  <si>
    <t xml:space="preserve">TT (250 hp)('04-'06)(AWD) </t>
  </si>
  <si>
    <t xml:space="preserve">Integra 1.8L (non-VTEC)('94-'01) </t>
  </si>
  <si>
    <t xml:space="preserve">TT Quatro 3.2L ('08-'09)(AWD) </t>
  </si>
  <si>
    <t xml:space="preserve">Integra GS-R </t>
  </si>
  <si>
    <t xml:space="preserve">TT RS 2.5 Coupe ('12-'13)(AWD) </t>
  </si>
  <si>
    <t xml:space="preserve">Integra Type-R </t>
  </si>
  <si>
    <t xml:space="preserve">TTS ('09-'15)(AWD)(turbo) </t>
  </si>
  <si>
    <t xml:space="preserve">NSX 3.0L ('91-'96) </t>
  </si>
  <si>
    <t xml:space="preserve">Austin </t>
  </si>
  <si>
    <t xml:space="preserve">Mini 1L (&lt;40hp) </t>
  </si>
  <si>
    <t xml:space="preserve">NSX </t>
  </si>
  <si>
    <t xml:space="preserve">Mini 1L, 1.1L (40 to 47hp) </t>
  </si>
  <si>
    <t xml:space="preserve">RL ('05-'07) </t>
  </si>
  <si>
    <t xml:space="preserve">Mini Cooper (55hp) </t>
  </si>
  <si>
    <t xml:space="preserve">RL (pre'05) </t>
  </si>
  <si>
    <t xml:space="preserve">PTG** </t>
  </si>
  <si>
    <t xml:space="preserve">Mini Cooper 1071S </t>
  </si>
  <si>
    <t xml:space="preserve">RSX </t>
  </si>
  <si>
    <t xml:space="preserve">PTF** </t>
  </si>
  <si>
    <t xml:space="preserve">Mini Cooper 1275S </t>
  </si>
  <si>
    <t xml:space="preserve">RSX-S </t>
  </si>
  <si>
    <t xml:space="preserve">BMW </t>
  </si>
  <si>
    <t xml:space="preserve">128i Coupe ('08-'09) </t>
  </si>
  <si>
    <t xml:space="preserve">TL ('04-'05) </t>
  </si>
  <si>
    <t xml:space="preserve">PTE* </t>
  </si>
  <si>
    <t xml:space="preserve">135i Coupe ('08-12) </t>
  </si>
  <si>
    <t xml:space="preserve">TL 3.2L ('06-'07) </t>
  </si>
  <si>
    <t xml:space="preserve">135i Convertible ('08-'12) </t>
  </si>
  <si>
    <t xml:space="preserve">TL Type-S 3.5L ('07-'08) </t>
  </si>
  <si>
    <t xml:space="preserve">PTE** </t>
  </si>
  <si>
    <t xml:space="preserve">1 M Coupe ('11)(3.0L turbo) </t>
  </si>
  <si>
    <t xml:space="preserve">TL (pre '04) </t>
  </si>
  <si>
    <t xml:space="preserve">2002 ('68-'74) </t>
  </si>
  <si>
    <t xml:space="preserve">TL-S ('02-'03) </t>
  </si>
  <si>
    <t xml:space="preserve">2002 ('75-'76) (2403 lb) </t>
  </si>
  <si>
    <t xml:space="preserve">PTG* </t>
  </si>
  <si>
    <t xml:space="preserve">TL 6-spd MT SH-AWD ('10-'11) </t>
  </si>
  <si>
    <t xml:space="preserve">2002tii </t>
  </si>
  <si>
    <t xml:space="preserve">TLX 3.5L ('15) </t>
  </si>
  <si>
    <t xml:space="preserve">228i ('14-'15)(2.0L turbo) </t>
  </si>
  <si>
    <t xml:space="preserve">TLX 3.5L (AWD) ('15) </t>
  </si>
  <si>
    <t xml:space="preserve">318 1.8L (E30)(pre-'92) </t>
  </si>
  <si>
    <t xml:space="preserve">TSX ('04-'07) </t>
  </si>
  <si>
    <t xml:space="preserve">318 (E36)('92-'98)(1.8L &amp; 1.9L) </t>
  </si>
  <si>
    <t xml:space="preserve">Alfa Romeo </t>
  </si>
  <si>
    <t xml:space="preserve">164 ('91-'93)(FWD) (183 hp) </t>
  </si>
  <si>
    <t xml:space="preserve">318 ti ('95-'99) </t>
  </si>
  <si>
    <t xml:space="preserve">1600 Spider </t>
  </si>
  <si>
    <t xml:space="preserve">323 ('98-'00)(2.5L) </t>
  </si>
  <si>
    <t xml:space="preserve">2000 Spider </t>
  </si>
  <si>
    <t xml:space="preserve">325e (121 hp) </t>
  </si>
  <si>
    <t xml:space="preserve">2600 Spider </t>
  </si>
  <si>
    <t xml:space="preserve">325 (E30)('87-'91)(168hp) </t>
  </si>
  <si>
    <t xml:space="preserve">Milano 2.5L ('87-'89) </t>
  </si>
  <si>
    <t xml:space="preserve">325is (E30)('87-'91)(168hp) </t>
  </si>
  <si>
    <t xml:space="preserve">Milano 3.0L ('87-'89) </t>
  </si>
  <si>
    <t xml:space="preserve">325ic ('92)(168 hp) </t>
  </si>
  <si>
    <t xml:space="preserve">90 Quattro ('90-'91)(AWD) </t>
  </si>
  <si>
    <t xml:space="preserve">325 ('92-'95)(189 hp) </t>
  </si>
  <si>
    <t xml:space="preserve">A3 2.0T (200 hp)('06-'07) </t>
  </si>
  <si>
    <t xml:space="preserve">325 ('01-'06)(2.5L184 hp) </t>
  </si>
  <si>
    <t xml:space="preserve">A3 3.2 AWD (250 hp)('06-'07) </t>
  </si>
  <si>
    <t xml:space="preserve">325i ('06)(3.0L 215hp) </t>
  </si>
  <si>
    <t xml:space="preserve">A4 1.8T (150 hp)('97-'00) </t>
  </si>
  <si>
    <t xml:space="preserve">328 2.8L ('96-'98)(E36) </t>
  </si>
  <si>
    <t xml:space="preserve">A4 1.8T (150 hp)(AWD)('97-'99) </t>
  </si>
  <si>
    <t xml:space="preserve">328 2.8L ('99-'00)(E46) </t>
  </si>
  <si>
    <t xml:space="preserve">A4 1.8T (170 hp) </t>
  </si>
  <si>
    <t xml:space="preserve">328i ('07-'12) (3.0L 230 hp) </t>
  </si>
  <si>
    <t xml:space="preserve">A4 2.0T (197 hp)('05-'07) </t>
  </si>
  <si>
    <t xml:space="preserve">328i ('12-'15) (2.0L turbo) </t>
  </si>
  <si>
    <t xml:space="preserve">A4 2.0T AWD (200 hp)('05-'07) </t>
  </si>
  <si>
    <t xml:space="preserve">330 ('01-'06)(225hp) </t>
  </si>
  <si>
    <t xml:space="preserve">A4 2.8L (190 hp) </t>
  </si>
  <si>
    <t xml:space="preserve">330 ('06)(255hp) </t>
  </si>
  <si>
    <t xml:space="preserve">A4 3.0L (220 hp) </t>
  </si>
  <si>
    <t xml:space="preserve">335i ('07-'13) (3.0L turbo) </t>
  </si>
  <si>
    <t xml:space="preserve">A4 3.2L (255 hp)(AWD)('07) </t>
  </si>
  <si>
    <t xml:space="preserve">335d ('09-'11)(3.0L turbo diesel) </t>
  </si>
  <si>
    <t xml:space="preserve">A6 2.7T (AWD) </t>
  </si>
  <si>
    <t xml:space="preserve">5 series (&lt;226hp)(RWD)(inc '07) </t>
  </si>
  <si>
    <t xml:space="preserve">A6 4.2L ('00-04)(AWD) </t>
  </si>
  <si>
    <t xml:space="preserve">5 series (RWD)('08) </t>
  </si>
  <si>
    <t xml:space="preserve">A6 4.2L ('05-'06)(AWD) </t>
  </si>
  <si>
    <t xml:space="preserve">540 ('97-'03) </t>
  </si>
  <si>
    <t xml:space="preserve">A6 4.2L ('07)(AWD) </t>
  </si>
  <si>
    <t xml:space="preserve">M Coupe/Roadster (240hp) </t>
  </si>
  <si>
    <t xml:space="preserve">A8 4.2L (AWD)('97-'03) </t>
  </si>
  <si>
    <t xml:space="preserve">M Coupe (315 hp) </t>
  </si>
  <si>
    <t xml:space="preserve">A8 4.2L (AWD)('03-'06) </t>
  </si>
  <si>
    <t xml:space="preserve">M Roadster (315 hp) </t>
  </si>
  <si>
    <t xml:space="preserve">A8 4.2L (AWD)('07) </t>
  </si>
  <si>
    <t xml:space="preserve">M235i Coupe ('14-'15)(3.0L) </t>
  </si>
  <si>
    <t xml:space="preserve">A8 6.0L (AWD)('05-'07) </t>
  </si>
  <si>
    <t xml:space="preserve">M3 (E30)(pre-'89) </t>
  </si>
  <si>
    <t xml:space="preserve">Coupe (110 hp)('80-'88) </t>
  </si>
  <si>
    <t xml:space="preserve">M3 (E30)('89-'91) </t>
  </si>
  <si>
    <t xml:space="preserve">Coupe (130 hp)('80-'88) </t>
  </si>
  <si>
    <t xml:space="preserve">M3 (E36)('95-'99) </t>
  </si>
  <si>
    <t xml:space="preserve">RS 4 (4.2L) (AWD)('07) </t>
  </si>
  <si>
    <t xml:space="preserve">M3 (E46)('01-'06) </t>
  </si>
  <si>
    <t xml:space="preserve">M3 Convertible (E46)('01-'06) </t>
  </si>
  <si>
    <t xml:space="preserve">Chevrolet </t>
  </si>
  <si>
    <t xml:space="preserve">Aveo ('04-'07) </t>
  </si>
  <si>
    <t xml:space="preserve">M3 (E90, E92, E93)('08-'13) </t>
  </si>
  <si>
    <t xml:space="preserve">Camaro 3.1L </t>
  </si>
  <si>
    <t xml:space="preserve">M3 (E80)('15) </t>
  </si>
  <si>
    <t xml:space="preserve">Camaro 3.4L </t>
  </si>
  <si>
    <t xml:space="preserve">M4 (E80)('15) </t>
  </si>
  <si>
    <t xml:space="preserve">Camaro 3.6L ('12-'15) </t>
  </si>
  <si>
    <t xml:space="preserve">M5 E28,E34('85-'93) </t>
  </si>
  <si>
    <t xml:space="preserve">Camaro 3.8L </t>
  </si>
  <si>
    <t xml:space="preserve">M5 E39 ('00-'03) </t>
  </si>
  <si>
    <t xml:space="preserve">Camaro 5.0L carb (170 hp)('87) </t>
  </si>
  <si>
    <t xml:space="preserve">M5 E60 ('06-'08) </t>
  </si>
  <si>
    <t xml:space="preserve">Camaro SS ('98-'02) </t>
  </si>
  <si>
    <t xml:space="preserve">PTC* </t>
  </si>
  <si>
    <t xml:space="preserve">M6 </t>
  </si>
  <si>
    <t xml:space="preserve">Camaro SS ('96-'97) </t>
  </si>
  <si>
    <t xml:space="preserve">M6 ('06-'08) </t>
  </si>
  <si>
    <t xml:space="preserve">Camaro SS ('10-11) </t>
  </si>
  <si>
    <t xml:space="preserve">MINI Clubman S ('08-'10) </t>
  </si>
  <si>
    <t xml:space="preserve">Camaro SS ('12) </t>
  </si>
  <si>
    <t xml:space="preserve">MINI Clubman Works ('09-'11) </t>
  </si>
  <si>
    <t xml:space="preserve">Camaro Z28 ('98-'02) </t>
  </si>
  <si>
    <t xml:space="preserve">MINI Clubman Works ('12-'13) </t>
  </si>
  <si>
    <t xml:space="preserve">Camaro Z28 (pre '98) </t>
  </si>
  <si>
    <t xml:space="preserve">MINI Cooper ('01-'04) </t>
  </si>
  <si>
    <t xml:space="preserve">Camaro ZL1 ('12) </t>
  </si>
  <si>
    <t xml:space="preserve">MINI Cooper ('05-'10) </t>
  </si>
  <si>
    <t xml:space="preserve">Cavalier </t>
  </si>
  <si>
    <t xml:space="preserve">MINI Cooper ('11-'12) </t>
  </si>
  <si>
    <t xml:space="preserve">Cavalier Z24 </t>
  </si>
  <si>
    <t xml:space="preserve">MINI Cooper S ('02-'04) </t>
  </si>
  <si>
    <t xml:space="preserve">Cobalt 2.2L ('05-'08) </t>
  </si>
  <si>
    <t xml:space="preserve">MINI Cooper S ('05-'10) </t>
  </si>
  <si>
    <t xml:space="preserve">Cobalt 2.4L ('06-'08) </t>
  </si>
  <si>
    <t xml:space="preserve">MINI Cooper Works ('06-'08) </t>
  </si>
  <si>
    <t xml:space="preserve">Cobalt SS 2.0L (S/C)('05-'07) </t>
  </si>
  <si>
    <t xml:space="preserve">MINI Cooper Works ('09-'11) </t>
  </si>
  <si>
    <t xml:space="preserve">Cobalt SS (turbo)('08) </t>
  </si>
  <si>
    <t xml:space="preserve">MINI Cooper Works ('12-'13) </t>
  </si>
  <si>
    <t xml:space="preserve">Corvair (140hp) </t>
  </si>
  <si>
    <t xml:space="preserve">Z3 4-cyl </t>
  </si>
  <si>
    <t xml:space="preserve">Corvair (95,100hp) </t>
  </si>
  <si>
    <t xml:space="preserve">Z3 6-cyl (2.5L) </t>
  </si>
  <si>
    <t xml:space="preserve">Corvair Corsa Turbo </t>
  </si>
  <si>
    <t xml:space="preserve">Z3 6-cyl (2.8L) </t>
  </si>
  <si>
    <t xml:space="preserve">Corvair Monza GT Spyder </t>
  </si>
  <si>
    <t xml:space="preserve">Z3 6-cyl (3.0L) </t>
  </si>
  <si>
    <t xml:space="preserve">Corvette '63-'82 (&gt;200, &lt;330 hp) </t>
  </si>
  <si>
    <t xml:space="preserve">Dyno </t>
  </si>
  <si>
    <t xml:space="preserve">Z4 2.5L </t>
  </si>
  <si>
    <t xml:space="preserve">Corvette '63-'82 (&gt;330,&lt;425 hp) </t>
  </si>
  <si>
    <t xml:space="preserve">Z4 3.0L ('03-'05) </t>
  </si>
  <si>
    <t xml:space="preserve">Corvette '63-'82 (&gt;425 hp) </t>
  </si>
  <si>
    <t xml:space="preserve">Z4 3.0L (215 hp)('06-'08) </t>
  </si>
  <si>
    <t xml:space="preserve">Corvette '63-'82 (200hp) </t>
  </si>
  <si>
    <t xml:space="preserve">Z4 3.0L (255 hp)('06-'08) </t>
  </si>
  <si>
    <t xml:space="preserve">Corvette C4 ('85-'91) </t>
  </si>
  <si>
    <t xml:space="preserve">Z4 M ('06-'08) </t>
  </si>
  <si>
    <t xml:space="preserve">Corvette C4 ('92-'96) (LT1) </t>
  </si>
  <si>
    <t xml:space="preserve">Z4 sDrive28i ('12-'14) (turbo) </t>
  </si>
  <si>
    <t xml:space="preserve">Corvette C4 (LT4 option) (330 hp) </t>
  </si>
  <si>
    <t xml:space="preserve">Z4 sDrive30i ('09-'11) </t>
  </si>
  <si>
    <t xml:space="preserve">Corvette C5 (inc. FRC w/o Z51) </t>
  </si>
  <si>
    <t xml:space="preserve">Z4 sDrive35i ('09-'14) (turbo) </t>
  </si>
  <si>
    <t xml:space="preserve">Corvette C5 (all w/ Z51) </t>
  </si>
  <si>
    <t xml:space="preserve">Z4 sDrive35is ('11-'14) (turbo) </t>
  </si>
  <si>
    <t xml:space="preserve">Corvette C6 ('05-'07)(Z51 ok) </t>
  </si>
  <si>
    <t xml:space="preserve">Z8 </t>
  </si>
  <si>
    <t xml:space="preserve">Corvette C6 ('08)(LS3) </t>
  </si>
  <si>
    <t xml:space="preserve">Buick </t>
  </si>
  <si>
    <t xml:space="preserve">Gran Sport 455 ('70) </t>
  </si>
  <si>
    <t xml:space="preserve">Corvette GS ('96) </t>
  </si>
  <si>
    <t xml:space="preserve">Regal 3.8L ('97-'04) </t>
  </si>
  <si>
    <t xml:space="preserve">Corvette GS ('10+) </t>
  </si>
  <si>
    <t xml:space="preserve">Cadillac </t>
  </si>
  <si>
    <t xml:space="preserve">ATS 2.0L (turbo)('13) </t>
  </si>
  <si>
    <t xml:space="preserve">Corvette Z06 ('01-'04) </t>
  </si>
  <si>
    <t xml:space="preserve">ATS 2.0L AWD (turbo)('13) </t>
  </si>
  <si>
    <t xml:space="preserve">Corvette Z06 ('06-'08) </t>
  </si>
  <si>
    <t xml:space="preserve">ATS 2.5L ('13) </t>
  </si>
  <si>
    <t xml:space="preserve">Corvette ZR-1 ('90-'95) </t>
  </si>
  <si>
    <t xml:space="preserve">ATS 3.6L ('13) </t>
  </si>
  <si>
    <t xml:space="preserve">Cruze 1.4L Turbo ('11-'12) </t>
  </si>
  <si>
    <t xml:space="preserve">ATS 3.6L AWD ('13) </t>
  </si>
  <si>
    <t xml:space="preserve">Cruze 1.8L ('11) </t>
  </si>
  <si>
    <t xml:space="preserve">Catera </t>
  </si>
  <si>
    <t xml:space="preserve">Cruze 1.4L Turbo Eco ('11-'12) </t>
  </si>
  <si>
    <t xml:space="preserve">CTS 2.8L ('05-'07) </t>
  </si>
  <si>
    <t xml:space="preserve">HHR SS ('08-10) </t>
  </si>
  <si>
    <t xml:space="preserve">CTS 3.6L ('03-'07) </t>
  </si>
  <si>
    <t xml:space="preserve">Impala SS ('04-'05) </t>
  </si>
  <si>
    <t xml:space="preserve">CTS-V ('04-'07) </t>
  </si>
  <si>
    <t xml:space="preserve">Impala SS ('06-'08) </t>
  </si>
  <si>
    <t xml:space="preserve">CTS-V ('09-'11) </t>
  </si>
  <si>
    <t xml:space="preserve">Impala SS ('94-'96) </t>
  </si>
  <si>
    <t xml:space="preserve">CTS-V Sports Wagon ('11) </t>
  </si>
  <si>
    <t xml:space="preserve">Malibu ('08-'11) 2.4L </t>
  </si>
  <si>
    <t xml:space="preserve">STS (4.6 V8) AWD ('05) </t>
  </si>
  <si>
    <t xml:space="preserve">Malibu LS ('04-'05) 3.5L V6 </t>
  </si>
  <si>
    <t xml:space="preserve">STS (V6)('05-'07) </t>
  </si>
  <si>
    <t xml:space="preserve">Monte Carlo 3.9L LTZ ('06) </t>
  </si>
  <si>
    <t xml:space="preserve">STS (V8)('05-'07) </t>
  </si>
  <si>
    <t xml:space="preserve">Monte Carlo SS 3.8L ('04-'05) </t>
  </si>
  <si>
    <t xml:space="preserve">STS-V ('06-'07) </t>
  </si>
  <si>
    <t xml:space="preserve">Monte Carlo SS 5.3L ('06-'07) </t>
  </si>
  <si>
    <t xml:space="preserve">XLR ('04-'07) </t>
  </si>
  <si>
    <t xml:space="preserve">Monte Carlo SS (pre '04) </t>
  </si>
  <si>
    <t xml:space="preserve">XLR-V 4.4L V8 ('07) </t>
  </si>
  <si>
    <t xml:space="preserve">S10 Extreme (180hp) </t>
  </si>
  <si>
    <t xml:space="preserve">Caterham </t>
  </si>
  <si>
    <t xml:space="preserve">Super 7 (240 hp) </t>
  </si>
  <si>
    <t xml:space="preserve">Sonic (1.4L turbo)('12) </t>
  </si>
  <si>
    <t xml:space="preserve">Sonic (1.8L)('12) </t>
  </si>
  <si>
    <t xml:space="preserve">Eagle </t>
  </si>
  <si>
    <t xml:space="preserve">Talon 2.0L (135-140hp) </t>
  </si>
  <si>
    <t xml:space="preserve">Spark ('13-'14) </t>
  </si>
  <si>
    <t xml:space="preserve">Talon Turbo ('90-'94) </t>
  </si>
  <si>
    <t xml:space="preserve">Volt ('11-'12) </t>
  </si>
  <si>
    <t xml:space="preserve">Talon Turbo ('95-'98) </t>
  </si>
  <si>
    <t xml:space="preserve">Chrysler </t>
  </si>
  <si>
    <t xml:space="preserve">300 (3.5L) ('05-'07) </t>
  </si>
  <si>
    <t xml:space="preserve">Talon Turbo AWD ('90-'94) </t>
  </si>
  <si>
    <t xml:space="preserve">300C (5.7L)('05-'07) </t>
  </si>
  <si>
    <t xml:space="preserve">Talon Turbo AWD ('95-'98) </t>
  </si>
  <si>
    <t xml:space="preserve">300C (5.7L) (AWD)('05-'07) </t>
  </si>
  <si>
    <t xml:space="preserve">Ferrari </t>
  </si>
  <si>
    <t xml:space="preserve">300C SRT8 ('05-'07) </t>
  </si>
  <si>
    <t xml:space="preserve">Cirrus 4-cyl </t>
  </si>
  <si>
    <t xml:space="preserve">Conquest (turbo) </t>
  </si>
  <si>
    <t xml:space="preserve">Conquest Tsi (turbo) </t>
  </si>
  <si>
    <t xml:space="preserve">Crossfire (215hp) ('04-'07) </t>
  </si>
  <si>
    <t xml:space="preserve">Crossfire SRT6 ('05-'06) </t>
  </si>
  <si>
    <t xml:space="preserve">PT Cruiser </t>
  </si>
  <si>
    <t xml:space="preserve">348 (&lt;305 hp) </t>
  </si>
  <si>
    <t xml:space="preserve">PT Cruiser GT </t>
  </si>
  <si>
    <t xml:space="preserve">348 (320 hp) </t>
  </si>
  <si>
    <t xml:space="preserve">Datsun </t>
  </si>
  <si>
    <t xml:space="preserve">510 (96 hp) </t>
  </si>
  <si>
    <t xml:space="preserve">360 Challenge </t>
  </si>
  <si>
    <t xml:space="preserve">510 (L20B swap) </t>
  </si>
  <si>
    <t xml:space="preserve">456GT </t>
  </si>
  <si>
    <t xml:space="preserve">1600 Roadster ('66-'70)(96hp) </t>
  </si>
  <si>
    <t xml:space="preserve">575M </t>
  </si>
  <si>
    <t xml:space="preserve">DeTomaso </t>
  </si>
  <si>
    <t xml:space="preserve">Pantera </t>
  </si>
  <si>
    <t xml:space="preserve">Enzo </t>
  </si>
  <si>
    <t xml:space="preserve">Diasio </t>
  </si>
  <si>
    <t xml:space="preserve">D962R </t>
  </si>
  <si>
    <t xml:space="preserve">F430 </t>
  </si>
  <si>
    <t xml:space="preserve">Dodge </t>
  </si>
  <si>
    <t xml:space="preserve">Caliber RT 2.4L AWD ('07-'08) </t>
  </si>
  <si>
    <t xml:space="preserve">Superamerica </t>
  </si>
  <si>
    <t xml:space="preserve">Caliber SRT4 2.4L Turbo ('07-'08) </t>
  </si>
  <si>
    <t xml:space="preserve">Testarossa </t>
  </si>
  <si>
    <t xml:space="preserve">Challenger R/T ('09-'10) </t>
  </si>
  <si>
    <t xml:space="preserve">Fiat </t>
  </si>
  <si>
    <t xml:space="preserve">124 Spider 1400 </t>
  </si>
  <si>
    <t xml:space="preserve">Challenger SRT8 ('08-'10) </t>
  </si>
  <si>
    <t xml:space="preserve">124 Spider 1600 </t>
  </si>
  <si>
    <t xml:space="preserve">Charger 3.5L ('06-'07) </t>
  </si>
  <si>
    <t xml:space="preserve">124 Spider 1800 </t>
  </si>
  <si>
    <t xml:space="preserve">Charger 5.7L ('06-'07) </t>
  </si>
  <si>
    <t xml:space="preserve">124 Sport Spider 2000 </t>
  </si>
  <si>
    <t xml:space="preserve">Charger SRT8 ('06-'10) </t>
  </si>
  <si>
    <t xml:space="preserve">128 (55-60 hp) </t>
  </si>
  <si>
    <t xml:space="preserve">Dart 1.4L Turbo ('14) </t>
  </si>
  <si>
    <t xml:space="preserve">500 ('12-13)(USA) </t>
  </si>
  <si>
    <t xml:space="preserve">Dart 2.0L ('13-'14) </t>
  </si>
  <si>
    <t xml:space="preserve">500 Abarth (1.4L T)('12-'13)(USA) </t>
  </si>
  <si>
    <t xml:space="preserve">Dart 2.4L ('14) </t>
  </si>
  <si>
    <t xml:space="preserve">500e ('13-'15)(electric) </t>
  </si>
  <si>
    <t xml:space="preserve">Magnum RT </t>
  </si>
  <si>
    <t xml:space="preserve">X1-9 1.3L </t>
  </si>
  <si>
    <t xml:space="preserve">Magnum RT AWD </t>
  </si>
  <si>
    <t xml:space="preserve">X1-9 1.5L </t>
  </si>
  <si>
    <t xml:space="preserve">Magnum SRT8 </t>
  </si>
  <si>
    <t xml:space="preserve">X1-9 2000 </t>
  </si>
  <si>
    <t xml:space="preserve">Neon DOHC Coupe </t>
  </si>
  <si>
    <t xml:space="preserve">Ford </t>
  </si>
  <si>
    <t xml:space="preserve">Contour SVT </t>
  </si>
  <si>
    <t xml:space="preserve">Neon DOHC Sedan </t>
  </si>
  <si>
    <t xml:space="preserve">Escort 1.9L </t>
  </si>
  <si>
    <t xml:space="preserve">Neon SOHC Coupe </t>
  </si>
  <si>
    <t xml:space="preserve">Escort 2.0L </t>
  </si>
  <si>
    <t xml:space="preserve">Neon SOHC Sedan (1st gen) </t>
  </si>
  <si>
    <t xml:space="preserve">Escort GT (1.8L) </t>
  </si>
  <si>
    <t xml:space="preserve">Neon SOHC Sedan (2nd gen) </t>
  </si>
  <si>
    <t xml:space="preserve">Escort ZX2 </t>
  </si>
  <si>
    <t xml:space="preserve">Neon SRT4 ('03-05) </t>
  </si>
  <si>
    <t xml:space="preserve">Escort ZX2 S/R </t>
  </si>
  <si>
    <t xml:space="preserve">Neon SRT4 ACR </t>
  </si>
  <si>
    <t xml:space="preserve">EXP 1.6L ('82-'85) </t>
  </si>
  <si>
    <t xml:space="preserve">Shelby Charger (110hp) </t>
  </si>
  <si>
    <t xml:space="preserve">F150 SVT Lightning </t>
  </si>
  <si>
    <t xml:space="preserve">Shelby Charger (146hp) </t>
  </si>
  <si>
    <t xml:space="preserve">Festiva </t>
  </si>
  <si>
    <t xml:space="preserve">Shelby Charger GLHS (turbo) </t>
  </si>
  <si>
    <t xml:space="preserve">Fiesta ('11-'14) </t>
  </si>
  <si>
    <t xml:space="preserve">Shelby Lancer </t>
  </si>
  <si>
    <t xml:space="preserve">Fiesta ST ('14)(turbo) </t>
  </si>
  <si>
    <t xml:space="preserve">Shelby Omni GLH (146 hp) </t>
  </si>
  <si>
    <t xml:space="preserve">Focus (2.0L 16v)('00-'04) </t>
  </si>
  <si>
    <t xml:space="preserve">Shelby Omni GLHS </t>
  </si>
  <si>
    <t xml:space="preserve">Focus (2.0L 16v)('05-'11) </t>
  </si>
  <si>
    <t xml:space="preserve">Stealth (DOHC) </t>
  </si>
  <si>
    <t xml:space="preserve">Focus (2.0L 16v)('12-'13) </t>
  </si>
  <si>
    <t xml:space="preserve">Stealth (SOHC) </t>
  </si>
  <si>
    <t xml:space="preserve">Focus (2.0L 8v)('00-'02) </t>
  </si>
  <si>
    <t xml:space="preserve">Stealth Turbo ('91-'93)(AWD) </t>
  </si>
  <si>
    <t xml:space="preserve">Focus (2.3L 16v)('04) </t>
  </si>
  <si>
    <t xml:space="preserve">Stealth Turbo ('94-'96)(AWD) </t>
  </si>
  <si>
    <t xml:space="preserve">Focus RS ('16)(AWD)(turbo) </t>
  </si>
  <si>
    <t xml:space="preserve">Stratus 4-cyl </t>
  </si>
  <si>
    <t xml:space="preserve">Focus ST 2.3L 16v ('07) </t>
  </si>
  <si>
    <t xml:space="preserve">Stratus RT </t>
  </si>
  <si>
    <t xml:space="preserve">Focus ST 2.0L (turbo)('13-'15) </t>
  </si>
  <si>
    <t xml:space="preserve">Viper </t>
  </si>
  <si>
    <t xml:space="preserve">Focus SVT (2.0L)('02-'04) </t>
  </si>
  <si>
    <t xml:space="preserve">Viper ACR </t>
  </si>
  <si>
    <t xml:space="preserve">Focus ZX4 ST (2.3L)('05-'06) </t>
  </si>
  <si>
    <t xml:space="preserve">Viper Comp. Coupe </t>
  </si>
  <si>
    <t xml:space="preserve">GT </t>
  </si>
  <si>
    <t xml:space="preserve">Mustang 2.3L turbo ('15) </t>
  </si>
  <si>
    <t xml:space="preserve">Geo </t>
  </si>
  <si>
    <t xml:space="preserve">Metro 1.0L </t>
  </si>
  <si>
    <t xml:space="preserve">Mustang Boss 302 ('12) </t>
  </si>
  <si>
    <t xml:space="preserve">Metro 1.3L </t>
  </si>
  <si>
    <t xml:space="preserve">Mustang Boss 302 ('13) </t>
  </si>
  <si>
    <t xml:space="preserve">Prizm </t>
  </si>
  <si>
    <t xml:space="preserve">Mustang Cobra ('93) </t>
  </si>
  <si>
    <t xml:space="preserve">Storm </t>
  </si>
  <si>
    <t xml:space="preserve">Mustang Cobra ('94-'95) </t>
  </si>
  <si>
    <t xml:space="preserve">Storm GSI </t>
  </si>
  <si>
    <t xml:space="preserve">Mustang Cobra ('96-'98) </t>
  </si>
  <si>
    <t xml:space="preserve">Honda </t>
  </si>
  <si>
    <t xml:space="preserve">Accord 2.0L (120hp) </t>
  </si>
  <si>
    <t xml:space="preserve">Mustang Cobra ('99 &amp; '01) </t>
  </si>
  <si>
    <t xml:space="preserve">Accord 2.2L ('90-'97)(130hp) </t>
  </si>
  <si>
    <t xml:space="preserve">Mustang Cobra R ('00) </t>
  </si>
  <si>
    <t xml:space="preserve">Accord EX 2.2L ('94-'97)(145hp) </t>
  </si>
  <si>
    <t xml:space="preserve">Mustang Cobra R ('93) </t>
  </si>
  <si>
    <t xml:space="preserve">Accord 2.3L </t>
  </si>
  <si>
    <t xml:space="preserve">Mustang Cobra R ('95) </t>
  </si>
  <si>
    <t xml:space="preserve">Accord 2.4L ('03-'07) </t>
  </si>
  <si>
    <t xml:space="preserve">Mustang Cobra SVT ('02+) </t>
  </si>
  <si>
    <t xml:space="preserve">Accord 2.7 V6 ('95-'97) </t>
  </si>
  <si>
    <t xml:space="preserve">Mustang GT ('05-'06) </t>
  </si>
  <si>
    <t xml:space="preserve">Accord 3.0 V6 ('03-'07) </t>
  </si>
  <si>
    <t xml:space="preserve">Mustang GT ('07-'09) </t>
  </si>
  <si>
    <t xml:space="preserve">Accord 3.0 V6 ('98-'02) </t>
  </si>
  <si>
    <t xml:space="preserve">Mustang GT ('10) </t>
  </si>
  <si>
    <t xml:space="preserve">Accord 3.5 V6 ('08-'12)(AT ok) </t>
  </si>
  <si>
    <t xml:space="preserve">Mustang GT ('11-'12) </t>
  </si>
  <si>
    <t xml:space="preserve">Civic 1.6L SOHC ('88-'91) </t>
  </si>
  <si>
    <t xml:space="preserve">Mustang GT ('13+) </t>
  </si>
  <si>
    <t xml:space="preserve">Civic Base ('88-'91) </t>
  </si>
  <si>
    <t xml:space="preserve">Mustang I4 </t>
  </si>
  <si>
    <t xml:space="preserve">Civic Coupe 1.8L ('06-'08) </t>
  </si>
  <si>
    <t xml:space="preserve">Mustang I4 turbo </t>
  </si>
  <si>
    <t xml:space="preserve">Civic CX ('92-'95) </t>
  </si>
  <si>
    <t xml:space="preserve">Mustang I6 </t>
  </si>
  <si>
    <t xml:space="preserve">Civic del Sol S (&lt;107hp) </t>
  </si>
  <si>
    <t xml:space="preserve">Mustang Mach 1 </t>
  </si>
  <si>
    <t xml:space="preserve">Civic del Sol Si (&lt;128hp) </t>
  </si>
  <si>
    <t xml:space="preserve">Mustang SVO ('84-'86) </t>
  </si>
  <si>
    <t xml:space="preserve">Civic del Sol VTEC (DOHC 1.6L) </t>
  </si>
  <si>
    <t xml:space="preserve">Mustang V6 (pre-'99) </t>
  </si>
  <si>
    <t xml:space="preserve">Civic DX 1.5L 16v ('88-'91) </t>
  </si>
  <si>
    <t xml:space="preserve">Mustang V6 ('99-'04) </t>
  </si>
  <si>
    <t xml:space="preserve">Civic EX 1.6L ('92-'95) </t>
  </si>
  <si>
    <t xml:space="preserve">Mustang V6 ('05-'09) </t>
  </si>
  <si>
    <t xml:space="preserve">Civic EX 1.6L ('96-'00) </t>
  </si>
  <si>
    <t xml:space="preserve">Mustang V6 ('10) </t>
  </si>
  <si>
    <t xml:space="preserve">Civic EX 1.7L ('01-'05) </t>
  </si>
  <si>
    <t xml:space="preserve">Mustang V6 ('11-'12) </t>
  </si>
  <si>
    <t xml:space="preserve">Civic EX 2.0L ('16) </t>
  </si>
  <si>
    <t xml:space="preserve">Mustang V6 ('13-'14) </t>
  </si>
  <si>
    <t xml:space="preserve">Civic EX-T 1.5L ('16)(turbo) </t>
  </si>
  <si>
    <t xml:space="preserve">Mustang V6 ('15) </t>
  </si>
  <si>
    <t xml:space="preserve">Civic Non-VTEC (92hp) </t>
  </si>
  <si>
    <t xml:space="preserve">Mustang V8 ('64-'68 &lt;272 hp) </t>
  </si>
  <si>
    <t xml:space="preserve">Civic Si 1.6L ('92-'95) </t>
  </si>
  <si>
    <t xml:space="preserve">Mustang V8 ('69-'70 &lt;291 hp) </t>
  </si>
  <si>
    <t xml:space="preserve">Civic Si 1.6L ('99-'00) </t>
  </si>
  <si>
    <t xml:space="preserve">Mustang V8 ('71-'73 &lt;286 hp) </t>
  </si>
  <si>
    <t xml:space="preserve">Civic Si 2.0L ('01-'05) </t>
  </si>
  <si>
    <t xml:space="preserve">Mustang V8 ('79-'86 &lt;226 hp) </t>
  </si>
  <si>
    <t xml:space="preserve">Civic Si 2.0L ('06-'11) </t>
  </si>
  <si>
    <t xml:space="preserve">Mustang V8 LX ('87-'93 &lt;226 hp) </t>
  </si>
  <si>
    <t xml:space="preserve">Civic Si 2.4L ('12) </t>
  </si>
  <si>
    <t xml:space="preserve">Mustang V8 GT ('87-'93 &lt;226 hp) </t>
  </si>
  <si>
    <t xml:space="preserve">Civic Si 2.4L ('13-'14) </t>
  </si>
  <si>
    <t xml:space="preserve">Mustang V8 ('94-'98 &lt;226 hp) </t>
  </si>
  <si>
    <t xml:space="preserve">Civic Type R ('07) (JDM)(225 hp) </t>
  </si>
  <si>
    <t xml:space="preserve">Mustang V8 ('99-'04) </t>
  </si>
  <si>
    <t xml:space="preserve">Civic VX (92hp) </t>
  </si>
  <si>
    <t xml:space="preserve">Pinto 1.6L </t>
  </si>
  <si>
    <t xml:space="preserve">CRX DX 1.5L 16v ('88-'91) </t>
  </si>
  <si>
    <t xml:space="preserve">Pinto 2.0L ('71-'74) </t>
  </si>
  <si>
    <t xml:space="preserve">CRX DX 12v ('85-'87) </t>
  </si>
  <si>
    <t xml:space="preserve">Pinto 2.3L </t>
  </si>
  <si>
    <t xml:space="preserve">CRX HF </t>
  </si>
  <si>
    <t xml:space="preserve">Pinto 2.8L </t>
  </si>
  <si>
    <t xml:space="preserve">CRX Si 1.5L ('85-'87) </t>
  </si>
  <si>
    <t xml:space="preserve">Probe GT </t>
  </si>
  <si>
    <t xml:space="preserve">CRX Si ('88-'91) </t>
  </si>
  <si>
    <t xml:space="preserve">Probe Turbo </t>
  </si>
  <si>
    <t xml:space="preserve">CRX 1.6L DOHC VTEC </t>
  </si>
  <si>
    <t xml:space="preserve">Sierra Cosworth 2.0L T (204 hp) </t>
  </si>
  <si>
    <t xml:space="preserve">CR-Z (1.5L Hybrid)('11) </t>
  </si>
  <si>
    <t xml:space="preserve">Sierra Cosworth AWD (220 hp) </t>
  </si>
  <si>
    <t xml:space="preserve">Fit ('07-'08) </t>
  </si>
  <si>
    <t xml:space="preserve">Shelby GT500 5.4L S/C ('07-'09) </t>
  </si>
  <si>
    <t xml:space="preserve">Fit ('09-'12) </t>
  </si>
  <si>
    <t xml:space="preserve">Shelby GT500 5.4L S/C ('10-'11) </t>
  </si>
  <si>
    <t xml:space="preserve">Prelude S ('92-'96) </t>
  </si>
  <si>
    <t xml:space="preserve">Taurus GL </t>
  </si>
  <si>
    <t xml:space="preserve">Prelude Si ('92-'96) </t>
  </si>
  <si>
    <t xml:space="preserve">Taurus SHO </t>
  </si>
  <si>
    <t xml:space="preserve">Prelude Si (pre-'92) </t>
  </si>
  <si>
    <t xml:space="preserve">Thunderbird Super Coupe/Turbo </t>
  </si>
  <si>
    <t xml:space="preserve">Prelude VTEC ('93-'01) </t>
  </si>
  <si>
    <t xml:space="preserve">Thunderbird Turbo Coupe </t>
  </si>
  <si>
    <t xml:space="preserve">S2000 (2.0L)('00-'03) </t>
  </si>
  <si>
    <t xml:space="preserve">Thunderbird V6 (pre-'02) </t>
  </si>
  <si>
    <t xml:space="preserve">S2000 (2.2L)('04-'08) </t>
  </si>
  <si>
    <t xml:space="preserve">Thunderbird V8 ('02) </t>
  </si>
  <si>
    <t xml:space="preserve">PTC** </t>
  </si>
  <si>
    <t xml:space="preserve">Thunderbird V8 ('03+) </t>
  </si>
  <si>
    <t xml:space="preserve">Hyundai </t>
  </si>
  <si>
    <t xml:space="preserve">Accent 1.5L (105hp) </t>
  </si>
  <si>
    <t xml:space="preserve">Thunderbird V8 ('90-'97) </t>
  </si>
  <si>
    <t xml:space="preserve">Accent 1.6L ('01-'08) </t>
  </si>
  <si>
    <t xml:space="preserve">Elantra 1.6L </t>
  </si>
  <si>
    <t xml:space="preserve">Lexus </t>
  </si>
  <si>
    <t xml:space="preserve">GS300 ('93-'05) </t>
  </si>
  <si>
    <t xml:space="preserve">Elantra 1.8L </t>
  </si>
  <si>
    <t xml:space="preserve">GS350 ('07-'08) </t>
  </si>
  <si>
    <t xml:space="preserve">Elantra 2.0L ('00-'08) </t>
  </si>
  <si>
    <t xml:space="preserve">GS400 </t>
  </si>
  <si>
    <t xml:space="preserve">Genesis 3.8L ('09-'10) </t>
  </si>
  <si>
    <t xml:space="preserve">GS430 ('01-'07) </t>
  </si>
  <si>
    <t xml:space="preserve">Genesis 4.6L ('09-'10) </t>
  </si>
  <si>
    <t xml:space="preserve">GS460 ('08) </t>
  </si>
  <si>
    <t xml:space="preserve">Genesis Coupe 2.0L Turbo ('10-'12) </t>
  </si>
  <si>
    <t xml:space="preserve">IS250 ('06-'08)(6sp man.) </t>
  </si>
  <si>
    <t xml:space="preserve">Genesis Coupe 2.0L Turbo ('13) </t>
  </si>
  <si>
    <t xml:space="preserve">IS250 (AWD)('06-'08) </t>
  </si>
  <si>
    <t xml:space="preserve">Genesis Coupe 2.0L T Track ('10-'12) </t>
  </si>
  <si>
    <t xml:space="preserve">IS F ('08-'09) </t>
  </si>
  <si>
    <t xml:space="preserve">Genesis Coupe 3.8 V6 ('10-'12) </t>
  </si>
  <si>
    <t xml:space="preserve">IS300 </t>
  </si>
  <si>
    <t xml:space="preserve">Genesis Coupe 3.8 V6 Track ('10-'12) </t>
  </si>
  <si>
    <t xml:space="preserve">IS350 ('16) </t>
  </si>
  <si>
    <t xml:space="preserve">Genesis Coupe 3.8 V6 Track ('13) </t>
  </si>
  <si>
    <t xml:space="preserve">IS350 (AWD)('16) </t>
  </si>
  <si>
    <t xml:space="preserve">Sonata 2.4L ('09-'10) (auto ok) </t>
  </si>
  <si>
    <t xml:space="preserve">LS400 </t>
  </si>
  <si>
    <t xml:space="preserve">Tiburon 2.0L ('03-'07) </t>
  </si>
  <si>
    <t xml:space="preserve">LS430 </t>
  </si>
  <si>
    <t xml:space="preserve">Tiburon 2.0L ('97-'01) </t>
  </si>
  <si>
    <t xml:space="preserve">LS460 ('07-'08) </t>
  </si>
  <si>
    <t xml:space="preserve">Tiburon V6 2.7L ('03-'07) </t>
  </si>
  <si>
    <t xml:space="preserve">SC300 </t>
  </si>
  <si>
    <t xml:space="preserve">Tiburon V6 GT LTD 2.7L ('06-'08) </t>
  </si>
  <si>
    <t xml:space="preserve">SC400 </t>
  </si>
  <si>
    <t xml:space="preserve">Veloster 1.6L ('12-'13) </t>
  </si>
  <si>
    <t xml:space="preserve">SC430 ('02-'08) </t>
  </si>
  <si>
    <t xml:space="preserve">Veloster 1.6L Turbo ('13) </t>
  </si>
  <si>
    <t xml:space="preserve">Lincoln </t>
  </si>
  <si>
    <t xml:space="preserve">LS (V8) ('03-'06) </t>
  </si>
  <si>
    <t xml:space="preserve">Infiniti </t>
  </si>
  <si>
    <t xml:space="preserve">G20 ('93-'02) </t>
  </si>
  <si>
    <t xml:space="preserve">Lotus </t>
  </si>
  <si>
    <t xml:space="preserve">Elan M100 ('91-'92)(turbo) </t>
  </si>
  <si>
    <t xml:space="preserve">G20 ('91-'92) </t>
  </si>
  <si>
    <t xml:space="preserve">Elise ('05-'07) </t>
  </si>
  <si>
    <t xml:space="preserve">G35 (incl. 6MT) (pre-'05) </t>
  </si>
  <si>
    <t xml:space="preserve">Esprit (V8) TT </t>
  </si>
  <si>
    <t xml:space="preserve">G35 (incl. 6MT)('05-'06) </t>
  </si>
  <si>
    <t xml:space="preserve">Esprit 4 Turbo </t>
  </si>
  <si>
    <t xml:space="preserve">G35 Coupe 6MT ('07) </t>
  </si>
  <si>
    <t xml:space="preserve">Evora ('10-'14) </t>
  </si>
  <si>
    <t xml:space="preserve">G35 (306 hp)(incl. Sport)('07-'08) </t>
  </si>
  <si>
    <t xml:space="preserve">Exige ('06) </t>
  </si>
  <si>
    <t xml:space="preserve">G35x (AWD)('07-'08) </t>
  </si>
  <si>
    <t xml:space="preserve">Exige S ('07) </t>
  </si>
  <si>
    <t xml:space="preserve">G37 (7 sp auto)('09-'11) </t>
  </si>
  <si>
    <t xml:space="preserve">Exige 240R, S240, S260 </t>
  </si>
  <si>
    <t xml:space="preserve">I30 ('00-'01) </t>
  </si>
  <si>
    <t xml:space="preserve">Maserati </t>
  </si>
  <si>
    <t xml:space="preserve">GranTurismo </t>
  </si>
  <si>
    <t xml:space="preserve">I30 ('96-'99) </t>
  </si>
  <si>
    <t xml:space="preserve">Mazda </t>
  </si>
  <si>
    <t xml:space="preserve">323 (pre'95--82hp) </t>
  </si>
  <si>
    <t xml:space="preserve">I35 </t>
  </si>
  <si>
    <t xml:space="preserve">323 GTX (1.6L T) </t>
  </si>
  <si>
    <t xml:space="preserve">Q45 ('02-'07) </t>
  </si>
  <si>
    <t xml:space="preserve">626 2.0L </t>
  </si>
  <si>
    <t xml:space="preserve">Q45 (pre-'02) </t>
  </si>
  <si>
    <t xml:space="preserve">626 2.5L V6 </t>
  </si>
  <si>
    <t xml:space="preserve">Jaguar </t>
  </si>
  <si>
    <t xml:space="preserve">S-Type 3.0L (235 hp) </t>
  </si>
  <si>
    <t xml:space="preserve">Mazda2 ('11) </t>
  </si>
  <si>
    <t xml:space="preserve">S-Type 4.0L, 4.2L </t>
  </si>
  <si>
    <t xml:space="preserve">Mazda3 2.0L ('04-'06) </t>
  </si>
  <si>
    <t xml:space="preserve">S-Type R 4.2L S/C ('03-'04) </t>
  </si>
  <si>
    <t xml:space="preserve">Mazda3 2.0L ('07-'10) </t>
  </si>
  <si>
    <t xml:space="preserve">S-Type R 4.2L S/C ('05-'07) </t>
  </si>
  <si>
    <t xml:space="preserve">Mazda3 2.3L ('04-'06) </t>
  </si>
  <si>
    <t xml:space="preserve">XJ Vanden Plas (&lt;301 hp) </t>
  </si>
  <si>
    <t xml:space="preserve">Mazda3 2.3L ('07-'09) </t>
  </si>
  <si>
    <t xml:space="preserve">XJ8 3.5L </t>
  </si>
  <si>
    <t xml:space="preserve">Mazda3 2.5L ('10-'13) </t>
  </si>
  <si>
    <t xml:space="preserve">XJ8 4.2L </t>
  </si>
  <si>
    <t xml:space="preserve">Mazda3 2.5L ('14-'15) </t>
  </si>
  <si>
    <t xml:space="preserve">XJ8 S/C ('00-'07) </t>
  </si>
  <si>
    <t xml:space="preserve">Mazda6 2.3L ('03-'06) </t>
  </si>
  <si>
    <t xml:space="preserve">XJR ('98-'07) </t>
  </si>
  <si>
    <t xml:space="preserve">Mazda6 2.3L ('07-'08) </t>
  </si>
  <si>
    <t xml:space="preserve">XJS ('88-'91) </t>
  </si>
  <si>
    <t xml:space="preserve">Mazda6 2.5L ('09-'13) </t>
  </si>
  <si>
    <t xml:space="preserve">XKR-SC ('00-'06) </t>
  </si>
  <si>
    <t xml:space="preserve">Mazda6 2.5L ('14-'16) </t>
  </si>
  <si>
    <t xml:space="preserve">XKR-SC ('07) </t>
  </si>
  <si>
    <t xml:space="preserve">Mazda6 3.0L (V6) ('03-'05) </t>
  </si>
  <si>
    <t xml:space="preserve">XKE </t>
  </si>
  <si>
    <t xml:space="preserve">Mazda6 3.0L (V6) ('06-'08) </t>
  </si>
  <si>
    <t xml:space="preserve">X-Type ('02-'07) AWD </t>
  </si>
  <si>
    <t xml:space="preserve">Mazda6 3.7L (V6) ('08-'13) </t>
  </si>
  <si>
    <t xml:space="preserve">Jensen-Healey </t>
  </si>
  <si>
    <t xml:space="preserve">2.0L ('73-'76) </t>
  </si>
  <si>
    <t xml:space="preserve">Mazdaspeed Protegé (Turbo) </t>
  </si>
  <si>
    <t xml:space="preserve">Kia </t>
  </si>
  <si>
    <t xml:space="preserve">Forte (2.0L) ('10-'12) </t>
  </si>
  <si>
    <t xml:space="preserve">Mazdaspeed3 (turbo)('07-'09) </t>
  </si>
  <si>
    <t xml:space="preserve">Forte 5-door (2.0L) ('11-'12) </t>
  </si>
  <si>
    <t xml:space="preserve">Mazdaspeed3 (turbo)('10-'13) </t>
  </si>
  <si>
    <t xml:space="preserve">Rio ('06-'11) </t>
  </si>
  <si>
    <t xml:space="preserve">Mazdaspeed6 (AWD)('06-'07) </t>
  </si>
  <si>
    <t xml:space="preserve">Rio ('12-'13) </t>
  </si>
  <si>
    <t xml:space="preserve">Miata 1.6L </t>
  </si>
  <si>
    <t xml:space="preserve">Sephia </t>
  </si>
  <si>
    <t xml:space="preserve">Miata 1.8L ('94-'97) </t>
  </si>
  <si>
    <t xml:space="preserve">Spectra </t>
  </si>
  <si>
    <t xml:space="preserve">Miata 1.8L ('99-'00) </t>
  </si>
  <si>
    <t xml:space="preserve">Lamborghini </t>
  </si>
  <si>
    <t xml:space="preserve">Diablo VT </t>
  </si>
  <si>
    <t xml:space="preserve">Miata 1.8L VVT ('01-'05) </t>
  </si>
  <si>
    <t xml:space="preserve">GS300 ('06) </t>
  </si>
  <si>
    <t xml:space="preserve">Miata MX-5 ('06-'15) </t>
  </si>
  <si>
    <t xml:space="preserve">Miata MX-5 ('16) </t>
  </si>
  <si>
    <t xml:space="preserve">Mercury </t>
  </si>
  <si>
    <t xml:space="preserve">Capri 2.0L ('72-'74) </t>
  </si>
  <si>
    <t xml:space="preserve">Miata MX-5 turbo ('04-'05) </t>
  </si>
  <si>
    <t xml:space="preserve">Capri 2.3L ('76-'77) </t>
  </si>
  <si>
    <t xml:space="preserve">MX-3 </t>
  </si>
  <si>
    <t xml:space="preserve">Capri 2.6L, 2.8L ('72-'74) </t>
  </si>
  <si>
    <t xml:space="preserve">MX-3 GS </t>
  </si>
  <si>
    <t xml:space="preserve">Capri 2.8L ('76-'77) </t>
  </si>
  <si>
    <t xml:space="preserve">MX-6 (2.2L)(110hp) </t>
  </si>
  <si>
    <t xml:space="preserve">Cougar 2.5L V6 </t>
  </si>
  <si>
    <t xml:space="preserve">MX-6 GT (turbo) </t>
  </si>
  <si>
    <t xml:space="preserve">Marauder </t>
  </si>
  <si>
    <t xml:space="preserve">MX-6 V6 ('92-'97) </t>
  </si>
  <si>
    <t xml:space="preserve">Merkur </t>
  </si>
  <si>
    <t xml:space="preserve">XR4Ti </t>
  </si>
  <si>
    <t xml:space="preserve">Protegé 1.6L </t>
  </si>
  <si>
    <t xml:space="preserve">MG </t>
  </si>
  <si>
    <t xml:space="preserve">Midget 1.1l, 1.3l, 1.5l </t>
  </si>
  <si>
    <t xml:space="preserve">Protegé 1.8L </t>
  </si>
  <si>
    <t xml:space="preserve">Mitsubishi </t>
  </si>
  <si>
    <t xml:space="preserve">3000 VR-4 ('91-'93)(AWD) </t>
  </si>
  <si>
    <t xml:space="preserve">Protegé 2.0L </t>
  </si>
  <si>
    <t xml:space="preserve">3000 VR-4 ('94-'99)(AWD) </t>
  </si>
  <si>
    <t xml:space="preserve">Protegé 5 </t>
  </si>
  <si>
    <t xml:space="preserve">3000GT (NA-DOHC) </t>
  </si>
  <si>
    <t xml:space="preserve">Protegé MP3 </t>
  </si>
  <si>
    <t xml:space="preserve">3000GT (NA-SOHC) </t>
  </si>
  <si>
    <t xml:space="preserve">RX-3 ('72-'78) (12A) </t>
  </si>
  <si>
    <t xml:space="preserve">Eclipse 2.4L (pre-'06) </t>
  </si>
  <si>
    <t xml:space="preserve">RX-7 12A </t>
  </si>
  <si>
    <t xml:space="preserve">Eclipse 2.4L ('06-'08) </t>
  </si>
  <si>
    <t xml:space="preserve">RX-7 13B </t>
  </si>
  <si>
    <t xml:space="preserve">Eclipse GT 3.8L ('06-'08) </t>
  </si>
  <si>
    <t xml:space="preserve">RX-7 13B GSL-SE (1st Gen) </t>
  </si>
  <si>
    <t xml:space="preserve">Eclipse GT 3.0L ('00-'05) </t>
  </si>
  <si>
    <t xml:space="preserve">RX-7 TT (3rd Gen) </t>
  </si>
  <si>
    <t xml:space="preserve">Eclipse Turbo ('90-'94) </t>
  </si>
  <si>
    <t xml:space="preserve">RX-7 Turbo II (2nd Gen) </t>
  </si>
  <si>
    <t xml:space="preserve">Eclipse Turbo ('95-'98) </t>
  </si>
  <si>
    <t xml:space="preserve">RX-8 ('04-'08) </t>
  </si>
  <si>
    <t xml:space="preserve">Eclipse Turbo ('99) </t>
  </si>
  <si>
    <t xml:space="preserve">RX-8 ('09-'11) </t>
  </si>
  <si>
    <t xml:space="preserve">Eclipse Turbo AWD ('92-'94) </t>
  </si>
  <si>
    <t xml:space="preserve">RX-8 R3 ('09-'11) </t>
  </si>
  <si>
    <t xml:space="preserve">Eclipse Turbo AWD ('95-'98) </t>
  </si>
  <si>
    <t xml:space="preserve">RX-8 (197 hp)(Auto)('04-'05) </t>
  </si>
  <si>
    <t xml:space="preserve">Eclipse Turbo AWD ('99) </t>
  </si>
  <si>
    <t xml:space="preserve">RX-8 (212 hp)(Auto)('06-'07) </t>
  </si>
  <si>
    <t xml:space="preserve">Galant 2.4L ('94-'03) </t>
  </si>
  <si>
    <t xml:space="preserve">Mercedes </t>
  </si>
  <si>
    <t xml:space="preserve">190E 2.3 (16v) </t>
  </si>
  <si>
    <t xml:space="preserve">Galant 2.4L ('04-'07) </t>
  </si>
  <si>
    <t xml:space="preserve">190E 2.6L ('86-'93) </t>
  </si>
  <si>
    <t xml:space="preserve">Galant 3.0L V6 (195hp) </t>
  </si>
  <si>
    <t xml:space="preserve">C230 ('02-'05) </t>
  </si>
  <si>
    <t xml:space="preserve">Galant 3.8L (230 hp)('02-'07) </t>
  </si>
  <si>
    <t xml:space="preserve">C230 ('06-'07) </t>
  </si>
  <si>
    <t xml:space="preserve">Galant 3.8L Ralliart ('07) </t>
  </si>
  <si>
    <t xml:space="preserve">C280 ('94-'00) </t>
  </si>
  <si>
    <t xml:space="preserve">Galant VR4 (AWD) ('91-'92) </t>
  </si>
  <si>
    <t xml:space="preserve">C280 ('06-'07) </t>
  </si>
  <si>
    <t xml:space="preserve">Lancer 2.0L ('02-'07) </t>
  </si>
  <si>
    <t xml:space="preserve">C300 ('08) </t>
  </si>
  <si>
    <t xml:space="preserve">Lancer 2.0L DE, SE ('08) </t>
  </si>
  <si>
    <t xml:space="preserve">C32 AMG ('02-'04) </t>
  </si>
  <si>
    <t xml:space="preserve">Lancer 2.4L ('04-'07) </t>
  </si>
  <si>
    <t xml:space="preserve">C320 ('01-'05) </t>
  </si>
  <si>
    <t xml:space="preserve">Lancer Evo VIII ('03-'05)(AWD) </t>
  </si>
  <si>
    <t xml:space="preserve">C43 AMG ('98-'00) </t>
  </si>
  <si>
    <t xml:space="preserve">Lancer Evo VIII MR ('05)(AWD) </t>
  </si>
  <si>
    <t xml:space="preserve">C55 AMG ('05-'06) </t>
  </si>
  <si>
    <t xml:space="preserve">Lancer Evo IX ('06)(AWD) </t>
  </si>
  <si>
    <t xml:space="preserve">CL55 AMG (5.4L)('01-'02) </t>
  </si>
  <si>
    <t xml:space="preserve">Lancer Evo MR ('06)(AWD) </t>
  </si>
  <si>
    <t xml:space="preserve">CL65 AMG ('06) </t>
  </si>
  <si>
    <t xml:space="preserve">Lancer Evo RS ('06)(AWD) </t>
  </si>
  <si>
    <t xml:space="preserve">CLK55 AMG ('04-'06) </t>
  </si>
  <si>
    <t xml:space="preserve">Lancer Evo X GSR ('08-'14)(AWD) </t>
  </si>
  <si>
    <t xml:space="preserve">CLK430 ('99-'01) </t>
  </si>
  <si>
    <t xml:space="preserve">Lancer Evo X MR ('08-'14)(AWD) </t>
  </si>
  <si>
    <t xml:space="preserve">CLK430 ('02-'03) </t>
  </si>
  <si>
    <t xml:space="preserve">Lancer Ralliart ('09) </t>
  </si>
  <si>
    <t xml:space="preserve">CLK500 ('03-'06) </t>
  </si>
  <si>
    <t xml:space="preserve">Mirage </t>
  </si>
  <si>
    <t xml:space="preserve">CLK550 ('07) </t>
  </si>
  <si>
    <t xml:space="preserve">Mirage 1.8L </t>
  </si>
  <si>
    <t xml:space="preserve">CLK63 AMG ('07) </t>
  </si>
  <si>
    <t xml:space="preserve">Starion (turbo) </t>
  </si>
  <si>
    <t xml:space="preserve">E55 AMG ('03-'06) </t>
  </si>
  <si>
    <t xml:space="preserve">Starion ESI-R (turbo) </t>
  </si>
  <si>
    <t xml:space="preserve">E55 AMG ('99-'02) </t>
  </si>
  <si>
    <t xml:space="preserve">Nissan </t>
  </si>
  <si>
    <t xml:space="preserve">200SX 1.6L </t>
  </si>
  <si>
    <t xml:space="preserve">E63 AMG ('07) </t>
  </si>
  <si>
    <t xml:space="preserve">200SX 2.0L ('80-'81) </t>
  </si>
  <si>
    <t xml:space="preserve">SL55 AMG ('03-'06) </t>
  </si>
  <si>
    <t xml:space="preserve">200SX 2.0L Turbo </t>
  </si>
  <si>
    <t xml:space="preserve">SL55 AMG ('07) </t>
  </si>
  <si>
    <t xml:space="preserve">200SX SE-R (2.0L) </t>
  </si>
  <si>
    <t xml:space="preserve">SL65 AMG ('07) </t>
  </si>
  <si>
    <t xml:space="preserve">240SX </t>
  </si>
  <si>
    <t xml:space="preserve">SLK 320 ('01-'04) </t>
  </si>
  <si>
    <t xml:space="preserve">240SX HICAS </t>
  </si>
  <si>
    <t xml:space="preserve">SLK32 AMG ('02-'04) </t>
  </si>
  <si>
    <t xml:space="preserve">240SX SOHC ('89-'90) (140hp) </t>
  </si>
  <si>
    <t xml:space="preserve">SLK 350 ('05-'08) </t>
  </si>
  <si>
    <t xml:space="preserve">240Z </t>
  </si>
  <si>
    <t xml:space="preserve">SLK55 AMG ('05-'07) </t>
  </si>
  <si>
    <t xml:space="preserve">260Z </t>
  </si>
  <si>
    <t xml:space="preserve">Capri 1.6L (75hp) </t>
  </si>
  <si>
    <t xml:space="preserve">280Z </t>
  </si>
  <si>
    <t xml:space="preserve">Capri 2.0L ('71) (100hp) </t>
  </si>
  <si>
    <t xml:space="preserve">280ZX </t>
  </si>
  <si>
    <t xml:space="preserve">280ZX Turbo </t>
  </si>
  <si>
    <t xml:space="preserve">Peugeot </t>
  </si>
  <si>
    <t xml:space="preserve">505 Turbo 2.2L ('88-'89)(180hp) </t>
  </si>
  <si>
    <t xml:space="preserve">300ZX all (Z31--'84-'88) NA </t>
  </si>
  <si>
    <t xml:space="preserve">Plymouth </t>
  </si>
  <si>
    <t xml:space="preserve">Laser Turbo ('90-'94) </t>
  </si>
  <si>
    <t xml:space="preserve">300ZX Turbo (Z31--'84-'89) </t>
  </si>
  <si>
    <t xml:space="preserve">Laser Turbo AWD ('92-'94) </t>
  </si>
  <si>
    <t xml:space="preserve">300ZX NA (Z32) 2+2 </t>
  </si>
  <si>
    <t xml:space="preserve">Prowler </t>
  </si>
  <si>
    <t xml:space="preserve">300ZX NA (Z32--'89-'96) </t>
  </si>
  <si>
    <t xml:space="preserve">Pontiac </t>
  </si>
  <si>
    <t xml:space="preserve">Fiero (4-cyl) </t>
  </si>
  <si>
    <t xml:space="preserve">300ZX TT </t>
  </si>
  <si>
    <t xml:space="preserve">Fiero (V6) </t>
  </si>
  <si>
    <t xml:space="preserve">350Z (287hp)('03-'05)(enth. ok) </t>
  </si>
  <si>
    <t xml:space="preserve">Firebird 3.4L (V6) </t>
  </si>
  <si>
    <t xml:space="preserve">350Z (300hp)('06)(enth. ok) </t>
  </si>
  <si>
    <t xml:space="preserve">Firebird 3.8L </t>
  </si>
  <si>
    <t xml:space="preserve">350Z (306hp)('07-'08)(enth. ok) </t>
  </si>
  <si>
    <t xml:space="preserve">Firebird Firehawk </t>
  </si>
  <si>
    <t xml:space="preserve">350Z Nismo ('07-'08) </t>
  </si>
  <si>
    <t xml:space="preserve">Firebird WS6 </t>
  </si>
  <si>
    <t xml:space="preserve">350Z Roadster ('06) </t>
  </si>
  <si>
    <t xml:space="preserve">Formula ('98-'02) </t>
  </si>
  <si>
    <t xml:space="preserve">350Z Track ('05-'06),35ann, GT </t>
  </si>
  <si>
    <t xml:space="preserve">Formula (pre-'98) </t>
  </si>
  <si>
    <t xml:space="preserve">350Z Track Model ('03-'04) </t>
  </si>
  <si>
    <t xml:space="preserve">Formula '87 (5.0L, 215hp) </t>
  </si>
  <si>
    <t xml:space="preserve">370Z ('09)(6 sp. manual) </t>
  </si>
  <si>
    <t xml:space="preserve">Grand AM 2.3L (170,180hp) </t>
  </si>
  <si>
    <t xml:space="preserve">370Z Sport Model ('09) </t>
  </si>
  <si>
    <t xml:space="preserve">Grand Am 3.4L (V6) </t>
  </si>
  <si>
    <t xml:space="preserve">370Z Nismo ('09) </t>
  </si>
  <si>
    <t xml:space="preserve">Grand Prix GT 3.8L ('98-'04) </t>
  </si>
  <si>
    <t xml:space="preserve">Altima 2.4L </t>
  </si>
  <si>
    <t xml:space="preserve">Grand Prix GT 3.8L ('05-'06) </t>
  </si>
  <si>
    <t xml:space="preserve">Altima 2.5L ('02-'09) </t>
  </si>
  <si>
    <t xml:space="preserve">Grand Prix GTP ('99-'03) </t>
  </si>
  <si>
    <t xml:space="preserve">Altima 3.5L ('02-'06) </t>
  </si>
  <si>
    <t xml:space="preserve">Grand Prix GTP ('04-'06) </t>
  </si>
  <si>
    <t xml:space="preserve">Altima 3.5L ('07-'08) </t>
  </si>
  <si>
    <t xml:space="preserve">Grand Prix GXP ('05-'08) </t>
  </si>
  <si>
    <t xml:space="preserve">Altima 3.5L SE-R ('05-'06) </t>
  </si>
  <si>
    <t xml:space="preserve">Grand Prix SE 3.1L </t>
  </si>
  <si>
    <t xml:space="preserve">GT-R ('09+) </t>
  </si>
  <si>
    <t xml:space="preserve">GTO ('04) </t>
  </si>
  <si>
    <t xml:space="preserve">Juke 1.6L (turbo) ('11-'15) </t>
  </si>
  <si>
    <t xml:space="preserve">GTO ('05-'06) </t>
  </si>
  <si>
    <t xml:space="preserve">Juke 1.6L (turbo)(AWD) ('11-'15) </t>
  </si>
  <si>
    <t xml:space="preserve">Solstice ('06-'08) </t>
  </si>
  <si>
    <t xml:space="preserve">Maxima 3.5L ('02-'03) </t>
  </si>
  <si>
    <t xml:space="preserve">Solstice GXP (turbo)('07-'08) </t>
  </si>
  <si>
    <t xml:space="preserve">Maxima 3.5L ('04-'06) </t>
  </si>
  <si>
    <t xml:space="preserve">Trans Am ('98-'02) </t>
  </si>
  <si>
    <t xml:space="preserve">Maxima 3.5L ('07-'08) </t>
  </si>
  <si>
    <t xml:space="preserve">Trans Am (pre-'98) </t>
  </si>
  <si>
    <t xml:space="preserve">Maxima SE 3.0L ('00-'01) </t>
  </si>
  <si>
    <t xml:space="preserve">Trans Am Turbo V6 </t>
  </si>
  <si>
    <t xml:space="preserve">NX2000 </t>
  </si>
  <si>
    <t xml:space="preserve">Vibe 1.8L ('03-'07) </t>
  </si>
  <si>
    <t xml:space="preserve">Pickup ('90-'97)(2WD) </t>
  </si>
  <si>
    <t xml:space="preserve">Vibe GT ('04-'06) </t>
  </si>
  <si>
    <t xml:space="preserve">Pulsar NX 1.8L </t>
  </si>
  <si>
    <t xml:space="preserve">Vibe GT ('03) </t>
  </si>
  <si>
    <t xml:space="preserve">Sentra 1.6L ('87-'88)(8v)(69hp) </t>
  </si>
  <si>
    <t xml:space="preserve">Porsche </t>
  </si>
  <si>
    <t xml:space="preserve">911 ('63-'69) </t>
  </si>
  <si>
    <t xml:space="preserve">Sentra 1.6L (16v) </t>
  </si>
  <si>
    <t xml:space="preserve">911 ('70-'73) </t>
  </si>
  <si>
    <t xml:space="preserve">Sentra 1.8L ('00-'06) </t>
  </si>
  <si>
    <t xml:space="preserve">911 ('73-'77) </t>
  </si>
  <si>
    <t xml:space="preserve">Sentra 2.0L ('07-'08) </t>
  </si>
  <si>
    <t xml:space="preserve">911 ('78-'83) </t>
  </si>
  <si>
    <t xml:space="preserve">Sentra SE ('98-'01) </t>
  </si>
  <si>
    <t xml:space="preserve">911 ('84-'89) </t>
  </si>
  <si>
    <t xml:space="preserve">Sentra SE-R 2.0L ('91-'94) </t>
  </si>
  <si>
    <t xml:space="preserve">911 Carrera ('73-'77) </t>
  </si>
  <si>
    <t xml:space="preserve">Sentra SE-R 2.5L ('02-'06) </t>
  </si>
  <si>
    <t xml:space="preserve">911 Turbo 3.0L ('74-'77) </t>
  </si>
  <si>
    <t xml:space="preserve">Sentra SE-R 2.5L ('07-'08) </t>
  </si>
  <si>
    <t xml:space="preserve">911 Turbo 3.3L ('77-'89) </t>
  </si>
  <si>
    <t xml:space="preserve">Sentra Spec V ('02-'06) </t>
  </si>
  <si>
    <t xml:space="preserve">911S ('67-'69) </t>
  </si>
  <si>
    <t xml:space="preserve">Sentra Spec V ('07-'08) </t>
  </si>
  <si>
    <t xml:space="preserve">911S ('70-'73) </t>
  </si>
  <si>
    <t xml:space="preserve">Versa 1.6L ('09-'15) </t>
  </si>
  <si>
    <t xml:space="preserve">Versa 1.8L ('07-'12) </t>
  </si>
  <si>
    <t xml:space="preserve">914-4 </t>
  </si>
  <si>
    <t xml:space="preserve">Versa Note 1.6L ('14-'15) </t>
  </si>
  <si>
    <t xml:space="preserve">914-6 </t>
  </si>
  <si>
    <t xml:space="preserve">Noble </t>
  </si>
  <si>
    <t xml:space="preserve">M12 GTO-3R (352 hp 3.0L V6) </t>
  </si>
  <si>
    <t xml:space="preserve">924 ('77-'79) </t>
  </si>
  <si>
    <t xml:space="preserve">M400 (425 hp 3.0L V6) </t>
  </si>
  <si>
    <t xml:space="preserve">924S ('87) </t>
  </si>
  <si>
    <t xml:space="preserve">Oldsmobile </t>
  </si>
  <si>
    <t xml:space="preserve">Cutlass Calais 2.3L Int. (150hp) </t>
  </si>
  <si>
    <t xml:space="preserve">924S ('88) </t>
  </si>
  <si>
    <t xml:space="preserve">Cutlass Calais 2.3L Int. (180hp) </t>
  </si>
  <si>
    <t xml:space="preserve">924 Turbo </t>
  </si>
  <si>
    <t xml:space="preserve">Cutlass Calais 2.3L Quad442 </t>
  </si>
  <si>
    <t xml:space="preserve">928 ('78-'82)(4.5L) </t>
  </si>
  <si>
    <t xml:space="preserve">Cutlass Calais Quad442 W41 </t>
  </si>
  <si>
    <t xml:space="preserve">944 ('83-'87) </t>
  </si>
  <si>
    <t xml:space="preserve">Opel </t>
  </si>
  <si>
    <t xml:space="preserve">GT 1100 </t>
  </si>
  <si>
    <t xml:space="preserve">944 2.5L ('88) </t>
  </si>
  <si>
    <t xml:space="preserve">GT1900 </t>
  </si>
  <si>
    <t xml:space="preserve">944 2.7L ('89)(162 hp) </t>
  </si>
  <si>
    <t xml:space="preserve">Manta </t>
  </si>
  <si>
    <t xml:space="preserve">944 S </t>
  </si>
  <si>
    <t xml:space="preserve">505 Turbo 2.2L ('86-'88)(150hp) </t>
  </si>
  <si>
    <t xml:space="preserve">944 S2 </t>
  </si>
  <si>
    <t xml:space="preserve">944 Turbo ('86-'88) </t>
  </si>
  <si>
    <t xml:space="preserve">Cayman 2.9L ('09-'12) </t>
  </si>
  <si>
    <t xml:space="preserve">944 Turbo S ('88-'89) </t>
  </si>
  <si>
    <t xml:space="preserve">Cayman S 3.4L ('06-'08) </t>
  </si>
  <si>
    <t xml:space="preserve">Cayman S 3.4L ('09-'12) </t>
  </si>
  <si>
    <t xml:space="preserve">964 Carrera 2 </t>
  </si>
  <si>
    <t xml:space="preserve">Cayman S 3.4L ('14) </t>
  </si>
  <si>
    <t xml:space="preserve">964 Carrera 4 (AWD) </t>
  </si>
  <si>
    <t xml:space="preserve">Cayman R 3.4L ('11-'12) </t>
  </si>
  <si>
    <t xml:space="preserve">964 RS </t>
  </si>
  <si>
    <t xml:space="preserve">Renault </t>
  </si>
  <si>
    <t xml:space="preserve">Alliance 1.4L (60hp) </t>
  </si>
  <si>
    <t xml:space="preserve">964 RS America </t>
  </si>
  <si>
    <t xml:space="preserve">Alliance 1.7L (85hp) </t>
  </si>
  <si>
    <t xml:space="preserve">965 3.3L (Turbo II--'90-'92) </t>
  </si>
  <si>
    <t xml:space="preserve">Alliance 2.0L GTA (95hp) </t>
  </si>
  <si>
    <t xml:space="preserve">965 3.6L (Turbo II--'93-'94) </t>
  </si>
  <si>
    <t xml:space="preserve">Rossion </t>
  </si>
  <si>
    <t xml:space="preserve">Q1 </t>
  </si>
  <si>
    <t xml:space="preserve">Saab </t>
  </si>
  <si>
    <t xml:space="preserve">900 Turbo SPG ('85-'89) </t>
  </si>
  <si>
    <t xml:space="preserve">968 Turbo S </t>
  </si>
  <si>
    <t xml:space="preserve">900 Turbo SPG ('90-'91) </t>
  </si>
  <si>
    <t xml:space="preserve">993 C2 ('94-'95) </t>
  </si>
  <si>
    <t xml:space="preserve">9000 Aero 2.3L Turbo ('93-'97) </t>
  </si>
  <si>
    <t xml:space="preserve">993 C2 ('96-'99) </t>
  </si>
  <si>
    <t xml:space="preserve">9-2X Aero ('05)(AWD) </t>
  </si>
  <si>
    <t xml:space="preserve">993 C2S </t>
  </si>
  <si>
    <t xml:space="preserve">9-2X Aero ('06)(AWD) </t>
  </si>
  <si>
    <t xml:space="preserve">993 C4 (AWD) </t>
  </si>
  <si>
    <t xml:space="preserve">9-2X Linear ('05-'06)(AWD) </t>
  </si>
  <si>
    <t xml:space="preserve">993 C4S (AWD) </t>
  </si>
  <si>
    <t xml:space="preserve">9-3 2.0T ('99-'01)(turbo) </t>
  </si>
  <si>
    <t xml:space="preserve">993 Cup </t>
  </si>
  <si>
    <t xml:space="preserve">9-3 Aero 2.0T &amp; 2.0T ('04-'07) </t>
  </si>
  <si>
    <t xml:space="preserve">993 RS 3.8L </t>
  </si>
  <si>
    <t xml:space="preserve">9-3 Aero 2.8L ('06-'07) </t>
  </si>
  <si>
    <t xml:space="preserve">993 Turbo (AWD) </t>
  </si>
  <si>
    <t xml:space="preserve">9-3 Viggen ('99-'02) </t>
  </si>
  <si>
    <t xml:space="preserve">993 Turbo S (AWD) </t>
  </si>
  <si>
    <t xml:space="preserve">9-5 2.3T </t>
  </si>
  <si>
    <t xml:space="preserve">996 C2 (3.4L) ('99-'01) </t>
  </si>
  <si>
    <t xml:space="preserve">9-5 Aero 2.3T &amp; 2.3T ('02-'06) </t>
  </si>
  <si>
    <t xml:space="preserve">996 C2 (3.6L)('02-'04) </t>
  </si>
  <si>
    <t xml:space="preserve">99 EMS ('72-'76)(2.0L) </t>
  </si>
  <si>
    <t xml:space="preserve">996 C4 (3.4L) </t>
  </si>
  <si>
    <t xml:space="preserve">Saturn </t>
  </si>
  <si>
    <t xml:space="preserve">Ion ('03-'04) </t>
  </si>
  <si>
    <t xml:space="preserve">996 C4 (3.6L) </t>
  </si>
  <si>
    <t xml:space="preserve">Ion ('05-'07) </t>
  </si>
  <si>
    <t xml:space="preserve">996 C4S (3.6L) </t>
  </si>
  <si>
    <t xml:space="preserve">Ion Redline ('04-'07) </t>
  </si>
  <si>
    <t xml:space="preserve">996 GT2 </t>
  </si>
  <si>
    <t xml:space="preserve">Sky ('07-'08) </t>
  </si>
  <si>
    <t xml:space="preserve">996 GT3 </t>
  </si>
  <si>
    <t xml:space="preserve">Sky Redline ('07-'08) </t>
  </si>
  <si>
    <t xml:space="preserve">996 Cup </t>
  </si>
  <si>
    <t xml:space="preserve">S-Series (DOHC) ('91-'02) </t>
  </si>
  <si>
    <t xml:space="preserve">996 Turbo </t>
  </si>
  <si>
    <t xml:space="preserve">S-Series (SOHC) ('91-'02) </t>
  </si>
  <si>
    <t xml:space="preserve">996 Turbo S </t>
  </si>
  <si>
    <t xml:space="preserve">Scion </t>
  </si>
  <si>
    <t xml:space="preserve">tC ('05-'10) </t>
  </si>
  <si>
    <t xml:space="preserve">997 C4 ('06-'07) </t>
  </si>
  <si>
    <t xml:space="preserve">tC ('11) </t>
  </si>
  <si>
    <t xml:space="preserve">997 C4S ('06'-07) </t>
  </si>
  <si>
    <t xml:space="preserve">xA ('04-'06) </t>
  </si>
  <si>
    <t xml:space="preserve">997 Carrera ('05-'07) </t>
  </si>
  <si>
    <t xml:space="preserve">xB ('04-'06) </t>
  </si>
  <si>
    <t xml:space="preserve">997 Club Coupe </t>
  </si>
  <si>
    <t xml:space="preserve">FR-S Coupe ('13-'16) </t>
  </si>
  <si>
    <t xml:space="preserve">997 CS ('05-'07) </t>
  </si>
  <si>
    <t xml:space="preserve">Subaru </t>
  </si>
  <si>
    <t xml:space="preserve">BRZ Coupe ('13-'16) </t>
  </si>
  <si>
    <t xml:space="preserve">997 GT3 ('07) </t>
  </si>
  <si>
    <t xml:space="preserve">Forester XT ('04-'05) (AWD) </t>
  </si>
  <si>
    <t xml:space="preserve">997 GT3 Cup </t>
  </si>
  <si>
    <t xml:space="preserve">Forester XT ('06-'07) (AWD) </t>
  </si>
  <si>
    <t xml:space="preserve">997 Turbo AWD ('07) </t>
  </si>
  <si>
    <t xml:space="preserve">Impreza 1.8L (AWD) </t>
  </si>
  <si>
    <t xml:space="preserve">Boxster ('97-'99) </t>
  </si>
  <si>
    <t xml:space="preserve">Impreza 1.8L (FWD) </t>
  </si>
  <si>
    <t xml:space="preserve">Boxster ('00-'02) </t>
  </si>
  <si>
    <t xml:space="preserve">Impreza 2.2L (AWD) </t>
  </si>
  <si>
    <t xml:space="preserve">Boxster ('02-'04) </t>
  </si>
  <si>
    <t xml:space="preserve">Impreza 2.5L ('98-'01)(AWD) </t>
  </si>
  <si>
    <t xml:space="preserve">Boxster ('05-'06) </t>
  </si>
  <si>
    <t xml:space="preserve">Impreza 2.5L ('02-'05)(AWD) </t>
  </si>
  <si>
    <t xml:space="preserve">Boxster ('07-'08) </t>
  </si>
  <si>
    <t xml:space="preserve">Impreza 2.5L ('06-'08)(AWD) </t>
  </si>
  <si>
    <t xml:space="preserve">Boxster ('09-'10) </t>
  </si>
  <si>
    <t xml:space="preserve">Legacy 2.2L ('90-'94)(AWD) </t>
  </si>
  <si>
    <t xml:space="preserve">Boxster S ('05-'06) </t>
  </si>
  <si>
    <t xml:space="preserve">Legacy 2.2L ('95-'99)(AWD) </t>
  </si>
  <si>
    <t xml:space="preserve">Boxster S ('00-'02) </t>
  </si>
  <si>
    <t xml:space="preserve">Legacy 2.2L T AWD ('91-'94) </t>
  </si>
  <si>
    <t xml:space="preserve">Boxster S ('03-'04) </t>
  </si>
  <si>
    <t xml:space="preserve">Legacy 2.5L ('00-'08)(AWD) </t>
  </si>
  <si>
    <t xml:space="preserve">Boxster S ('07-'08) </t>
  </si>
  <si>
    <t xml:space="preserve">Legacy GT ('05-'08)(AWD)(Turb) </t>
  </si>
  <si>
    <t xml:space="preserve">Boxster S ('09-10) </t>
  </si>
  <si>
    <t xml:space="preserve">Legacy 3.0 AWD ('08) </t>
  </si>
  <si>
    <t xml:space="preserve">Boxster Spyder ('11) </t>
  </si>
  <si>
    <t xml:space="preserve">Outback 3.0 ('01-'04)(AWD) </t>
  </si>
  <si>
    <t xml:space="preserve">Carrera GT </t>
  </si>
  <si>
    <t xml:space="preserve">Outback 3.0 ('05-'07)(AWD) </t>
  </si>
  <si>
    <t xml:space="preserve">Cayenne S ('03-'06)(AWD) </t>
  </si>
  <si>
    <t xml:space="preserve">Outback XT ('05-'06)(AWD) </t>
  </si>
  <si>
    <t xml:space="preserve">Cayenne Turbo ('08)(AWD) </t>
  </si>
  <si>
    <t xml:space="preserve">Outback XT ('07)(AWD) </t>
  </si>
  <si>
    <t xml:space="preserve">Cayman 2.7L ('07-'08) </t>
  </si>
  <si>
    <t xml:space="preserve">SVX (AWD) </t>
  </si>
  <si>
    <t xml:space="preserve">WRX 2.0L ('02-'05) (AWD) </t>
  </si>
  <si>
    <t xml:space="preserve">Toyota </t>
  </si>
  <si>
    <t xml:space="preserve">Supra NA ('94-'98) </t>
  </si>
  <si>
    <t xml:space="preserve">WRX 2.0L ('15)(AWD) </t>
  </si>
  <si>
    <t xml:space="preserve">Supra T </t>
  </si>
  <si>
    <t xml:space="preserve">WRX 2.5L ('06-'08)(AWD) </t>
  </si>
  <si>
    <t xml:space="preserve">Supra TT </t>
  </si>
  <si>
    <t xml:space="preserve">WRX 2.5L ('09-'14)(AWD) </t>
  </si>
  <si>
    <t xml:space="preserve">Tacoma X-Runner ('05-'10) </t>
  </si>
  <si>
    <t xml:space="preserve">WRX STi ('04-'07)(AWD) </t>
  </si>
  <si>
    <t xml:space="preserve">Tercel ('88-'90) (78hp) </t>
  </si>
  <si>
    <t xml:space="preserve">WRX STI ('08-'14)(AWD) </t>
  </si>
  <si>
    <t xml:space="preserve">Yaris ('07-'11) </t>
  </si>
  <si>
    <t xml:space="preserve">XT </t>
  </si>
  <si>
    <t xml:space="preserve">Yaris ('12) </t>
  </si>
  <si>
    <t xml:space="preserve">XT6 (AWD) </t>
  </si>
  <si>
    <t xml:space="preserve">Triumph </t>
  </si>
  <si>
    <t xml:space="preserve">GT6 MK I </t>
  </si>
  <si>
    <t xml:space="preserve">XV Crosstrek ('13-'15)(AWD) </t>
  </si>
  <si>
    <t xml:space="preserve">GT6 MK III </t>
  </si>
  <si>
    <t xml:space="preserve">Sunbeam </t>
  </si>
  <si>
    <t xml:space="preserve">Tiger </t>
  </si>
  <si>
    <t xml:space="preserve">Spitfire MK 2 (75hp, 1147cc) </t>
  </si>
  <si>
    <t xml:space="preserve">Suzuki </t>
  </si>
  <si>
    <t xml:space="preserve">Swift ('94-'01) </t>
  </si>
  <si>
    <t xml:space="preserve">TR4 ('61-'64) </t>
  </si>
  <si>
    <t xml:space="preserve">Swift 1.3L GT ('89-'94) </t>
  </si>
  <si>
    <t xml:space="preserve">TR6 ('69-'76)(2.5L S6 US Carb) </t>
  </si>
  <si>
    <t xml:space="preserve">SX4 Sport ('08-'09) </t>
  </si>
  <si>
    <t xml:space="preserve">TR6 ('69-'76)(2.5L S6 Fuel Inj) </t>
  </si>
  <si>
    <t xml:space="preserve">SX4 Sport ('10) </t>
  </si>
  <si>
    <t xml:space="preserve">Volvo </t>
  </si>
  <si>
    <t xml:space="preserve">242 (2.3L) ('83-'85) </t>
  </si>
  <si>
    <t xml:space="preserve">Camry 2.4L ('02-'06) </t>
  </si>
  <si>
    <t xml:space="preserve">242 GLT ('81-'85)(turbo) </t>
  </si>
  <si>
    <t xml:space="preserve">Camry 2.4L ('07-'08) </t>
  </si>
  <si>
    <t xml:space="preserve">850 2.4L n.a. ('93-'97) </t>
  </si>
  <si>
    <t xml:space="preserve">Camry 3.0L (V6)('97-'01) </t>
  </si>
  <si>
    <t xml:space="preserve">850 T-5R ('95), R ('96-'97) </t>
  </si>
  <si>
    <t xml:space="preserve">Camry 3.0L (V6)('03-'05) </t>
  </si>
  <si>
    <t xml:space="preserve">C30 T5 2.5L turbo ('08) </t>
  </si>
  <si>
    <t xml:space="preserve">Camry 3.3L (V6)('04-'05) </t>
  </si>
  <si>
    <t xml:space="preserve">C70 T5 2.3 T Coupe ('98) </t>
  </si>
  <si>
    <t xml:space="preserve">Camry 3.3L (V6)('06) </t>
  </si>
  <si>
    <t xml:space="preserve">C70 T5 2.3 T Coupe ('01-'02) </t>
  </si>
  <si>
    <t xml:space="preserve">Camry 3.5L (V6)('07-'08) </t>
  </si>
  <si>
    <t xml:space="preserve">C70 T5 2.3 T Conv. ('99-'04) </t>
  </si>
  <si>
    <t xml:space="preserve">Celica AllTrac ('88-'89) </t>
  </si>
  <si>
    <t xml:space="preserve">C70 T5 ('06-'07) </t>
  </si>
  <si>
    <t xml:space="preserve">Celica AllTrac ('90-'93) </t>
  </si>
  <si>
    <t xml:space="preserve">P1800 ('61-'62) </t>
  </si>
  <si>
    <t xml:space="preserve">Celica GT ('00-'05) </t>
  </si>
  <si>
    <t xml:space="preserve">S40 1.9 L ('00-'04) </t>
  </si>
  <si>
    <t xml:space="preserve">Celica GT ('77-'82) </t>
  </si>
  <si>
    <t xml:space="preserve">S40 2.4L ('04-'06) </t>
  </si>
  <si>
    <t xml:space="preserve">Celica GT ('83-'86) </t>
  </si>
  <si>
    <t xml:space="preserve">S40 2.4L ('07) </t>
  </si>
  <si>
    <t xml:space="preserve">Celica GT ('87-'89) </t>
  </si>
  <si>
    <t xml:space="preserve">S40 T5 ('05) </t>
  </si>
  <si>
    <t xml:space="preserve">Celica GT ('90-'99) </t>
  </si>
  <si>
    <t xml:space="preserve">S40 T5 ('06-'07) </t>
  </si>
  <si>
    <t xml:space="preserve">Celica GT-S ('00-'05) </t>
  </si>
  <si>
    <t xml:space="preserve">S40 T5 ('05-'07)(AWD) </t>
  </si>
  <si>
    <t xml:space="preserve">Celica GT-S ('83-'85) </t>
  </si>
  <si>
    <t xml:space="preserve">S60 2.4L </t>
  </si>
  <si>
    <t xml:space="preserve">Celica GT-S ('86-'93) </t>
  </si>
  <si>
    <t xml:space="preserve">S60 2.5L Turbo ('04-'06)(AWD) </t>
  </si>
  <si>
    <t xml:space="preserve">Celica ST ('90-'93) </t>
  </si>
  <si>
    <t xml:space="preserve">S60 2.5L Turbo ('07)(AWD) </t>
  </si>
  <si>
    <t xml:space="preserve">Celica Supra (1st gen) </t>
  </si>
  <si>
    <t xml:space="preserve">S60 2.5L Turbo ('04-'06)(FWD) </t>
  </si>
  <si>
    <t xml:space="preserve">Corolla 1.8L ('03-'07) </t>
  </si>
  <si>
    <t xml:space="preserve">S60 2.5L Turbo ('07)(FWD) </t>
  </si>
  <si>
    <t xml:space="preserve">Corolla FX-16 GT-S </t>
  </si>
  <si>
    <t xml:space="preserve">S60 R ('04-'05)(AWD) </t>
  </si>
  <si>
    <t xml:space="preserve">Corolla GT-S 1.6L 16v ('84-'87) </t>
  </si>
  <si>
    <t xml:space="preserve">S60 R ('06-'07)(AWD) </t>
  </si>
  <si>
    <t xml:space="preserve">Corolla GT-S 1.6L 16v ('88-'89) </t>
  </si>
  <si>
    <t xml:space="preserve">S60 2.4L T5 ('05-'07) </t>
  </si>
  <si>
    <t xml:space="preserve">Corolla SR5 ('79-'83)(3TC) </t>
  </si>
  <si>
    <t xml:space="preserve">S60 2.3L T5 ('01-'04) </t>
  </si>
  <si>
    <t xml:space="preserve">Corolla XRS </t>
  </si>
  <si>
    <t xml:space="preserve">S60 3.0L T6 R ('13-'14)(AWD-T) </t>
  </si>
  <si>
    <t xml:space="preserve">Echo </t>
  </si>
  <si>
    <t xml:space="preserve">VW </t>
  </si>
  <si>
    <t xml:space="preserve">Beetle 1.8L T (150hp)('99-'05) </t>
  </si>
  <si>
    <t xml:space="preserve">Matrix ('03-'08) </t>
  </si>
  <si>
    <t xml:space="preserve">Beetle 1.9L TDI ('98-'03) </t>
  </si>
  <si>
    <t xml:space="preserve">Matrix ('09-'14) </t>
  </si>
  <si>
    <t xml:space="preserve">Beetle 1.9L TDI ('04-'06) </t>
  </si>
  <si>
    <t xml:space="preserve">Matrix XRS (180 hp)('03-'04) </t>
  </si>
  <si>
    <t xml:space="preserve">Beetle 2.0L ('98-'05) </t>
  </si>
  <si>
    <t xml:space="preserve">Matrix XRS ('05-'06) </t>
  </si>
  <si>
    <t xml:space="preserve">Beetle 2.0L Turbo ('12-'15) </t>
  </si>
  <si>
    <t xml:space="preserve">MR Spyder </t>
  </si>
  <si>
    <t xml:space="preserve">Beetle 2.5L ('06-'08) </t>
  </si>
  <si>
    <t xml:space="preserve">MR2 (1st Gen NA) </t>
  </si>
  <si>
    <t xml:space="preserve">Beetle Turbo S ('02-'04) </t>
  </si>
  <si>
    <t xml:space="preserve">MR2 2.2L DOHC </t>
  </si>
  <si>
    <t xml:space="preserve">Corrado 1.8L DOHC, 2.0L DOHC </t>
  </si>
  <si>
    <t xml:space="preserve">MR2 SC </t>
  </si>
  <si>
    <t xml:space="preserve">Corrado 2.0L SOHC </t>
  </si>
  <si>
    <t xml:space="preserve">MR2 Turbo </t>
  </si>
  <si>
    <t xml:space="preserve">Corrado G60 1.8L S/C </t>
  </si>
  <si>
    <t xml:space="preserve">Paseo </t>
  </si>
  <si>
    <t xml:space="preserve">Corrado VR6 </t>
  </si>
  <si>
    <t xml:space="preserve">Prius </t>
  </si>
  <si>
    <t xml:space="preserve">Golf 1.6L, 1.8L </t>
  </si>
  <si>
    <t xml:space="preserve">Solara 3.3L ('04-'06) </t>
  </si>
  <si>
    <t xml:space="preserve">Golf 1.8L DOHC, 2.0L DOHC </t>
  </si>
  <si>
    <t xml:space="preserve">Solara 3.3L ('07-'08) </t>
  </si>
  <si>
    <t xml:space="preserve">Golf 1.9L TDI ('99-'03) </t>
  </si>
  <si>
    <t xml:space="preserve">Supra NA ('88-'92) </t>
  </si>
  <si>
    <t xml:space="preserve">Golf 1.9L TDI ('04-'06) </t>
  </si>
  <si>
    <t xml:space="preserve">Golf 2.0L TDI ('10-'14) </t>
  </si>
  <si>
    <t xml:space="preserve">Jetta 2.0L GLi DOHC </t>
  </si>
  <si>
    <t xml:space="preserve">Golf 2.0L TDI ('15) </t>
  </si>
  <si>
    <t xml:space="preserve">Jetta 2.0L SOHC </t>
  </si>
  <si>
    <t xml:space="preserve">Golf 2.0L, 1.4L &amp; 1.6L DOHC </t>
  </si>
  <si>
    <t xml:space="preserve">Jetta 2.0L turbo ('06-'08) </t>
  </si>
  <si>
    <t xml:space="preserve">Golf 2.0L ('99-'06) </t>
  </si>
  <si>
    <t xml:space="preserve">Jetta 2.0L turbo GLI ('12-'15) </t>
  </si>
  <si>
    <t xml:space="preserve">Golf 2.5L I5 </t>
  </si>
  <si>
    <t xml:space="preserve">Jetta 2.5L I5 ('05-'07) </t>
  </si>
  <si>
    <t xml:space="preserve">Golf 2.8L V6 </t>
  </si>
  <si>
    <t xml:space="preserve">Jetta 2.5L I5 ('08) </t>
  </si>
  <si>
    <t xml:space="preserve">Golf 2.8L VR6 </t>
  </si>
  <si>
    <t xml:space="preserve">Jetta 2.8L VR6 12v ('94-'98) </t>
  </si>
  <si>
    <t xml:space="preserve">Golf R 2.0L Turbo ('12-'13) </t>
  </si>
  <si>
    <t xml:space="preserve">Jetta 2.8L VR6 12v ('99-'02) </t>
  </si>
  <si>
    <t xml:space="preserve">Golf R 2.0L Turbo ('15) </t>
  </si>
  <si>
    <t xml:space="preserve">Jetta 2.8L VR6 24v </t>
  </si>
  <si>
    <t xml:space="preserve">Golf R32 (AWD)('04) </t>
  </si>
  <si>
    <t xml:space="preserve">Passat 1.8L turbo ('14-'16) </t>
  </si>
  <si>
    <t xml:space="preserve">Golf R32 (AWD)('08) </t>
  </si>
  <si>
    <t xml:space="preserve">Passat 2.0L turbo ('06-'08) </t>
  </si>
  <si>
    <t xml:space="preserve">GTI 1.8L 8v ('85-'92) </t>
  </si>
  <si>
    <t xml:space="preserve">Passat 2.0L TDI ('12-'16) </t>
  </si>
  <si>
    <t xml:space="preserve">GTI 1.8L DOHC </t>
  </si>
  <si>
    <t xml:space="preserve">Passat 2.5L ('12-'13) </t>
  </si>
  <si>
    <t xml:space="preserve">GTI 1.8L turbo (150 hp) </t>
  </si>
  <si>
    <t xml:space="preserve">Passat 2.8L </t>
  </si>
  <si>
    <t xml:space="preserve">GTI 1.8L turbo (180hp) </t>
  </si>
  <si>
    <t xml:space="preserve">Passat 3.6L ('06-'08) </t>
  </si>
  <si>
    <t xml:space="preserve">GTI 2.0L 8v ('95-'98) </t>
  </si>
  <si>
    <t xml:space="preserve">Passat 3.6L ('12-'14) </t>
  </si>
  <si>
    <t xml:space="preserve">GTI 2.0L 8v ('99-'00) </t>
  </si>
  <si>
    <t xml:space="preserve">Passat 3.6L ('06-'08)(AWD) </t>
  </si>
  <si>
    <t xml:space="preserve">GTI 2.0L DOHC (134 hp) </t>
  </si>
  <si>
    <t xml:space="preserve">Passat W8 (AWD) </t>
  </si>
  <si>
    <t xml:space="preserve">GTI 2.0L Turbo ('06-'09)(200hp) </t>
  </si>
  <si>
    <t xml:space="preserve">Rabbit 1.6L </t>
  </si>
  <si>
    <t xml:space="preserve">GTI 2.0L Turbo ('10-'14)(200hp) </t>
  </si>
  <si>
    <t xml:space="preserve">Rabbit 1.6L Diesel (&lt;'92) </t>
  </si>
  <si>
    <t xml:space="preserve">GTI 2.0L Turbo ('15)(210hp) </t>
  </si>
  <si>
    <t xml:space="preserve">Rabbit 1.6L Turbo-Diesel (&lt;'93) </t>
  </si>
  <si>
    <t xml:space="preserve">GTI 2.8L V6 (174hp) </t>
  </si>
  <si>
    <t xml:space="preserve">Rabbit 1.7L (74hp) </t>
  </si>
  <si>
    <t xml:space="preserve">GTI 2.8L V6 (200hp) </t>
  </si>
  <si>
    <t xml:space="preserve">Rabbit 2.5L ('06-'07) </t>
  </si>
  <si>
    <t xml:space="preserve">GTI 337 (turbo) </t>
  </si>
  <si>
    <t xml:space="preserve">Rabbit 2.5L ('08-'09) </t>
  </si>
  <si>
    <t xml:space="preserve">Jetta 1.6L </t>
  </si>
  <si>
    <t xml:space="preserve">Rabbit GTI 1.8L (90hp) </t>
  </si>
  <si>
    <t xml:space="preserve">Jetta 1.8L DOHC </t>
  </si>
  <si>
    <t xml:space="preserve">Scirocco 1.6L (75-78hp) </t>
  </si>
  <si>
    <t xml:space="preserve">Jetta 1.8L SOHC </t>
  </si>
  <si>
    <t xml:space="preserve">Scirocco 1.7L (74hp) </t>
  </si>
  <si>
    <t xml:space="preserve">Jetta 1.8L turbo GLI </t>
  </si>
  <si>
    <t xml:space="preserve">Scirocco 1.8L DOHC </t>
  </si>
  <si>
    <t xml:space="preserve">Jetta 1.9L TDI ('04-'06) </t>
  </si>
  <si>
    <t xml:space="preserve">Scirocco 1.8L SOHC </t>
  </si>
  <si>
    <t>ST</t>
  </si>
  <si>
    <t>PTC**</t>
  </si>
  <si>
    <t>PTC</t>
  </si>
  <si>
    <t>PTC*</t>
  </si>
  <si>
    <t>PTD</t>
  </si>
  <si>
    <t>PTD*</t>
  </si>
  <si>
    <t>PTD**</t>
  </si>
  <si>
    <t>PTE</t>
  </si>
  <si>
    <t>PTE*</t>
  </si>
  <si>
    <t>PTE**</t>
  </si>
  <si>
    <t>PTF</t>
  </si>
  <si>
    <t>PTF*</t>
  </si>
  <si>
    <t>PTF**</t>
  </si>
  <si>
    <t>PTG</t>
  </si>
  <si>
    <t>PTG*</t>
  </si>
  <si>
    <t>PTG**</t>
  </si>
  <si>
    <t>Base Vehicle Points</t>
  </si>
  <si>
    <t>Class C</t>
  </si>
  <si>
    <t>Class B</t>
  </si>
  <si>
    <t>Class A</t>
  </si>
  <si>
    <t>Please review with Tech for Base Class Points</t>
  </si>
  <si>
    <t>20 Point Scale</t>
  </si>
  <si>
    <t>40 Point Scale</t>
  </si>
  <si>
    <t>Base Class Point Assignments</t>
  </si>
  <si>
    <t>-10mm -0pts, -20mm -2pts, -30mm or more -3pts</t>
  </si>
  <si>
    <t>10mm +0pts, 20mm +2pts, 30mm + 3pts, 40mm or more +5pts</t>
  </si>
  <si>
    <t>Total Points (Base + Mods)</t>
  </si>
  <si>
    <t>MOD Points</t>
  </si>
  <si>
    <t>B2</t>
  </si>
  <si>
    <r>
      <t xml:space="preserve">OEM Brake Pads /Aftermarket Brake Pads / OEM Size Rotors: </t>
    </r>
    <r>
      <rPr>
        <b/>
        <sz val="11"/>
        <color rgb="FFFF0000"/>
        <rFont val="Calibri"/>
        <family val="2"/>
        <scheme val="minor"/>
      </rPr>
      <t>+0</t>
    </r>
  </si>
  <si>
    <r>
      <t xml:space="preserve">Adjusted Gear Ratio (differential or transmission): </t>
    </r>
    <r>
      <rPr>
        <b/>
        <sz val="11"/>
        <color rgb="FFFF0000"/>
        <rFont val="Calibri"/>
        <family val="2"/>
        <scheme val="minor"/>
      </rPr>
      <t>+3</t>
    </r>
  </si>
  <si>
    <r>
      <t xml:space="preserve">Upgraded/Welded Differential: </t>
    </r>
    <r>
      <rPr>
        <b/>
        <sz val="11"/>
        <color rgb="FFFF0000"/>
        <rFont val="Calibri"/>
        <family val="2"/>
        <scheme val="minor"/>
      </rPr>
      <t>+3</t>
    </r>
  </si>
  <si>
    <t>No Loose Wheel Bearings or Tie Rods</t>
  </si>
  <si>
    <t>Seats Are Secure &amp; No Seat Bolts Missing</t>
  </si>
  <si>
    <t>Helmet</t>
  </si>
  <si>
    <t>Snell Approved Helmet</t>
  </si>
  <si>
    <t>0-10</t>
  </si>
  <si>
    <t>20-30</t>
  </si>
  <si>
    <t>Base Tire Size</t>
  </si>
  <si>
    <t>Total 
Points</t>
  </si>
  <si>
    <t>Final 
Class</t>
  </si>
  <si>
    <t>Suspension Total - Max of 2 Points</t>
  </si>
  <si>
    <t>←</t>
  </si>
  <si>
    <t>Base Class Points</t>
  </si>
  <si>
    <t>40+</t>
  </si>
  <si>
    <r>
      <t xml:space="preserve">R Compound Tires (Tread Wear &lt; 140): </t>
    </r>
    <r>
      <rPr>
        <b/>
        <sz val="11"/>
        <color rgb="FFFF0000"/>
        <rFont val="Calibri"/>
        <family val="2"/>
        <scheme val="minor"/>
      </rPr>
      <t>+20</t>
    </r>
  </si>
  <si>
    <r>
      <t xml:space="preserve">Aggressive Street Tires (Tread Wear = 140-200): </t>
    </r>
    <r>
      <rPr>
        <b/>
        <sz val="11"/>
        <color rgb="FFFF0000"/>
        <rFont val="Calibri"/>
        <family val="2"/>
        <scheme val="minor"/>
      </rPr>
      <t>+8</t>
    </r>
  </si>
  <si>
    <r>
      <t xml:space="preserve">Aftermarket / Non-original Front Sway Bar: </t>
    </r>
    <r>
      <rPr>
        <b/>
        <sz val="11"/>
        <color rgb="FFFF0000"/>
        <rFont val="Calibri"/>
        <family val="2"/>
        <scheme val="minor"/>
      </rPr>
      <t>+1</t>
    </r>
  </si>
  <si>
    <r>
      <t xml:space="preserve">Aftermarket / Non-original Rear Sway Bar: </t>
    </r>
    <r>
      <rPr>
        <b/>
        <sz val="11"/>
        <color rgb="FFFF0000"/>
        <rFont val="Calibri"/>
        <family val="2"/>
        <scheme val="minor"/>
      </rPr>
      <t>+2</t>
    </r>
  </si>
  <si>
    <r>
      <t xml:space="preserve">Axleback / Catback Exhaust Only: </t>
    </r>
    <r>
      <rPr>
        <b/>
        <sz val="11"/>
        <color rgb="FFFF0000"/>
        <rFont val="Calibri"/>
        <family val="2"/>
        <scheme val="minor"/>
      </rPr>
      <t>+2</t>
    </r>
  </si>
  <si>
    <t xml:space="preserve">S2000 CR (2.2L)('04+) </t>
  </si>
  <si>
    <r>
      <t xml:space="preserve">Base Tires (Tread Wear 350+): </t>
    </r>
    <r>
      <rPr>
        <b/>
        <sz val="11"/>
        <color rgb="FFFF0000"/>
        <rFont val="Calibri"/>
        <family val="2"/>
        <scheme val="minor"/>
      </rPr>
      <t>-2 (Negative Points Can't Drop Initial Class)</t>
    </r>
  </si>
  <si>
    <r>
      <t xml:space="preserve">Tire Size Credit / Penalty  </t>
    </r>
    <r>
      <rPr>
        <b/>
        <sz val="11"/>
        <color rgb="FFFF0000"/>
        <rFont val="Calibri"/>
        <family val="2"/>
        <scheme val="minor"/>
      </rPr>
      <t>(Negative Points Can't Drop Initial Class)</t>
    </r>
  </si>
  <si>
    <t>MIATA</t>
  </si>
  <si>
    <t>NON-MIATA</t>
  </si>
  <si>
    <t xml:space="preserve">T4 </t>
  </si>
  <si>
    <t>255+ 5, 265 +6, 275or more +7</t>
  </si>
  <si>
    <r>
      <t xml:space="preserve">Tire Size Points: </t>
    </r>
    <r>
      <rPr>
        <b/>
        <sz val="11"/>
        <color rgb="FFFF0000"/>
        <rFont val="Calibri"/>
        <family val="2"/>
        <scheme val="minor"/>
      </rPr>
      <t>195 +0, 205 +1, 215 +1, 225 +2, 235 +3, 245 +4</t>
    </r>
  </si>
  <si>
    <r>
      <t xml:space="preserve">Non-OEM / Aftermarket Tune (Handheld Tuner, Dyno Tune, etc): </t>
    </r>
    <r>
      <rPr>
        <b/>
        <sz val="11"/>
        <color rgb="FFFF0000"/>
        <rFont val="Calibri"/>
        <family val="2"/>
        <scheme val="minor"/>
      </rPr>
      <t>+5</t>
    </r>
  </si>
  <si>
    <t>MIATAS</t>
  </si>
  <si>
    <t>1) Go To "Miata Tech &amp; Classing Tab at bottom of screen</t>
  </si>
  <si>
    <t>2) Fill Out Green Boxes with your information</t>
  </si>
  <si>
    <t>3) Before the autocross, confirm your "Vehicle Safety Review"</t>
  </si>
  <si>
    <t>1) Go To "Non-Miata Tech &amp; Classing Tab at bottom of screen</t>
  </si>
  <si>
    <t>4) Enter you Miata Generation and Tire Size from the drop down menu's</t>
  </si>
  <si>
    <t>4) Locate the "Vehicle Base Points" tab at the bottom of the screen, and look up what your make/model/generation's</t>
  </si>
  <si>
    <t xml:space="preserve">vehicle base points are. If your vehicle is not listed, continue onto step 5 (A tech inspection worker at the autocross </t>
  </si>
  <si>
    <t>will help you determine your vehicle base points)</t>
  </si>
  <si>
    <t>For example, 2007 Honda Civic SI</t>
  </si>
  <si>
    <t>5) Review your modifications and click the box to determine your modification points</t>
  </si>
  <si>
    <t>6) Once you are done selecting modifcations, your final class will be calculated</t>
  </si>
  <si>
    <t>7) Print off your form and bring along with you to the BMC autocross event!</t>
  </si>
  <si>
    <t>5) Enter your Vehicle Base Points and Largest Tire Size on your vehicle into the drop down menu</t>
  </si>
  <si>
    <t>6) Review your modifications and click the box to determine your modification points</t>
  </si>
  <si>
    <t xml:space="preserve">Note: Base Tire size is your Vehicle Base Point's Base Tire size, not your vehicles </t>
  </si>
  <si>
    <t>base tire size</t>
  </si>
  <si>
    <t>7) Once you are done selecting modifcations, your final class will be calculated</t>
  </si>
  <si>
    <t>8) Print off your form and bring along with you to the BMC autocross event!</t>
  </si>
  <si>
    <r>
      <t xml:space="preserve">Catback exhaust, panel filter in stock airbox, plugs, wires: </t>
    </r>
    <r>
      <rPr>
        <b/>
        <sz val="11"/>
        <color rgb="FFFF0000"/>
        <rFont val="Calibri"/>
        <family val="2"/>
        <scheme val="minor"/>
      </rPr>
      <t>+0</t>
    </r>
  </si>
  <si>
    <t>Email</t>
  </si>
  <si>
    <t>License Plate</t>
  </si>
  <si>
    <t>Tech Checklist</t>
  </si>
  <si>
    <t>Vehicle Class</t>
  </si>
  <si>
    <t>Brake Pads Have Visible Brake Material</t>
  </si>
  <si>
    <t xml:space="preserve">Seatbelts Correctly Installed </t>
  </si>
  <si>
    <t>No Fluid Leaks/Loose Connections</t>
  </si>
  <si>
    <t>Brake Fluid In Resevoir/Pedal Firm</t>
  </si>
  <si>
    <t>Tires: Tread Depth OK (No wires)</t>
  </si>
  <si>
    <t xml:space="preserve">MINI Cooper S ('14-'17) </t>
  </si>
  <si>
    <t>Civic Type R ('17+)</t>
  </si>
  <si>
    <t xml:space="preserve">FR-S Coupe ('17) </t>
  </si>
  <si>
    <t xml:space="preserve">BRZ Coupe ('17) </t>
  </si>
  <si>
    <t xml:space="preserve">Corolla 1.8L ('04-'17) </t>
  </si>
  <si>
    <t>Stock Horsepower (hp)</t>
  </si>
  <si>
    <t>Stock Vehicle Weight (lbs)</t>
  </si>
  <si>
    <t>Enter HP &amp; Lbs</t>
  </si>
  <si>
    <t>Vehicle Base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</si>
</sst>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36"/>
      <name val="Calibri"/>
      <family val="2"/>
      <scheme val="minor"/>
    </font>
    <font>
      <b/>
      <sz val="22"/>
      <name val="Calibri"/>
      <family val="2"/>
      <scheme val="minor"/>
    </font>
    <font>
      <b/>
      <sz val="3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4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5" borderId="0" applyNumberFormat="0" applyBorder="0" applyAlignment="0" applyProtection="0"/>
  </cellStyleXfs>
  <cellXfs count="28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0" fillId="2" borderId="12" xfId="0" applyFont="1" applyFill="1" applyBorder="1" applyAlignment="1"/>
    <xf numFmtId="0" fontId="0" fillId="2" borderId="12" xfId="0" applyFont="1" applyFill="1" applyBorder="1" applyAlignment="1">
      <alignment horizontal="center"/>
    </xf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quotePrefix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 applyAlignment="1"/>
    <xf numFmtId="0" fontId="0" fillId="2" borderId="12" xfId="0" applyFill="1" applyBorder="1"/>
    <xf numFmtId="0" fontId="4" fillId="2" borderId="0" xfId="0" applyFont="1" applyFill="1" applyAlignment="1">
      <alignment horizontal="center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12" xfId="0" quotePrefix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2" borderId="0" xfId="0" quotePrefix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11" fillId="2" borderId="0" xfId="0" applyFont="1" applyFill="1"/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/>
    <xf numFmtId="0" fontId="10" fillId="2" borderId="0" xfId="0" quotePrefix="1" applyFont="1" applyFill="1" applyAlignment="1">
      <alignment horizontal="left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18" fillId="5" borderId="18" xfId="1" applyFont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/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0" fillId="9" borderId="0" xfId="0" applyFill="1"/>
    <xf numFmtId="0" fontId="23" fillId="2" borderId="0" xfId="0" applyFont="1" applyFill="1" applyAlignment="1">
      <alignment horizontal="center"/>
    </xf>
    <xf numFmtId="0" fontId="1" fillId="2" borderId="0" xfId="0" applyFont="1" applyFill="1"/>
    <xf numFmtId="0" fontId="24" fillId="2" borderId="0" xfId="0" applyFont="1" applyFill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0" fillId="9" borderId="0" xfId="0" applyFill="1" applyBorder="1"/>
    <xf numFmtId="0" fontId="13" fillId="9" borderId="0" xfId="0" applyFont="1" applyFill="1" applyBorder="1"/>
    <xf numFmtId="0" fontId="0" fillId="9" borderId="12" xfId="0" applyFill="1" applyBorder="1"/>
    <xf numFmtId="0" fontId="13" fillId="9" borderId="12" xfId="0" applyFont="1" applyFill="1" applyBorder="1"/>
    <xf numFmtId="0" fontId="13" fillId="9" borderId="22" xfId="0" applyFont="1" applyFill="1" applyBorder="1"/>
    <xf numFmtId="0" fontId="0" fillId="9" borderId="22" xfId="0" applyFill="1" applyBorder="1"/>
    <xf numFmtId="0" fontId="20" fillId="5" borderId="4" xfId="1" applyFont="1" applyBorder="1" applyAlignment="1" applyProtection="1">
      <alignment horizontal="center" vertical="center"/>
      <protection locked="0"/>
    </xf>
    <xf numFmtId="0" fontId="20" fillId="5" borderId="6" xfId="1" applyFont="1" applyBorder="1" applyAlignment="1" applyProtection="1">
      <alignment horizontal="center" vertical="center"/>
      <protection locked="0"/>
    </xf>
    <xf numFmtId="0" fontId="20" fillId="5" borderId="5" xfId="1" applyFont="1" applyBorder="1" applyAlignment="1" applyProtection="1">
      <alignment horizontal="center" vertical="center"/>
      <protection locked="0"/>
    </xf>
    <xf numFmtId="0" fontId="19" fillId="2" borderId="0" xfId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0" fontId="22" fillId="2" borderId="0" xfId="0" applyFont="1" applyFill="1" applyBorder="1" applyAlignment="1">
      <alignment vertical="center"/>
    </xf>
    <xf numFmtId="0" fontId="25" fillId="2" borderId="0" xfId="0" applyFont="1" applyFill="1" applyBorder="1"/>
    <xf numFmtId="0" fontId="25" fillId="2" borderId="0" xfId="0" applyFont="1" applyFill="1" applyBorder="1" applyAlignment="1"/>
    <xf numFmtId="0" fontId="26" fillId="2" borderId="12" xfId="0" applyFont="1" applyFill="1" applyBorder="1" applyAlignment="1" applyProtection="1">
      <alignment vertical="center" wrapText="1"/>
      <protection locked="0"/>
    </xf>
    <xf numFmtId="0" fontId="26" fillId="2" borderId="12" xfId="0" applyFont="1" applyFill="1" applyBorder="1" applyAlignment="1" applyProtection="1">
      <alignment vertical="center"/>
      <protection locked="0"/>
    </xf>
    <xf numFmtId="0" fontId="27" fillId="2" borderId="12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vertical="center"/>
    </xf>
    <xf numFmtId="0" fontId="27" fillId="2" borderId="12" xfId="0" applyFont="1" applyFill="1" applyBorder="1" applyAlignment="1">
      <alignment horizontal="left" vertical="center"/>
    </xf>
    <xf numFmtId="0" fontId="25" fillId="2" borderId="12" xfId="0" applyFont="1" applyFill="1" applyBorder="1"/>
    <xf numFmtId="0" fontId="25" fillId="2" borderId="0" xfId="0" applyFont="1" applyFill="1" applyBorder="1" applyProtection="1">
      <protection hidden="1"/>
    </xf>
    <xf numFmtId="0" fontId="26" fillId="2" borderId="12" xfId="0" applyFont="1" applyFill="1" applyBorder="1" applyAlignment="1" applyProtection="1">
      <alignment vertical="center" wrapText="1"/>
      <protection locked="0" hidden="1"/>
    </xf>
    <xf numFmtId="0" fontId="27" fillId="2" borderId="12" xfId="0" applyFont="1" applyFill="1" applyBorder="1" applyAlignment="1" applyProtection="1">
      <alignment vertical="center" wrapText="1"/>
      <protection hidden="1"/>
    </xf>
    <xf numFmtId="0" fontId="23" fillId="8" borderId="1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0" fillId="5" borderId="4" xfId="1" applyFont="1" applyBorder="1" applyAlignment="1" applyProtection="1">
      <alignment horizontal="center" vertical="center"/>
      <protection locked="0"/>
    </xf>
    <xf numFmtId="0" fontId="20" fillId="5" borderId="6" xfId="1" applyFont="1" applyBorder="1" applyAlignment="1" applyProtection="1">
      <alignment horizontal="center" vertical="center"/>
      <protection locked="0"/>
    </xf>
    <xf numFmtId="0" fontId="20" fillId="5" borderId="5" xfId="1" applyFont="1" applyBorder="1" applyAlignment="1" applyProtection="1">
      <alignment horizontal="center" vertical="center"/>
      <protection locked="0"/>
    </xf>
    <xf numFmtId="0" fontId="20" fillId="5" borderId="9" xfId="1" applyFont="1" applyBorder="1" applyAlignment="1" applyProtection="1">
      <alignment horizontal="center" vertical="center"/>
      <protection locked="0"/>
    </xf>
    <xf numFmtId="0" fontId="20" fillId="5" borderId="10" xfId="1" applyFont="1" applyBorder="1" applyAlignment="1" applyProtection="1">
      <alignment horizontal="center" vertical="center"/>
      <protection locked="0"/>
    </xf>
    <xf numFmtId="0" fontId="20" fillId="5" borderId="11" xfId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0" fillId="5" borderId="4" xfId="1" applyFont="1" applyBorder="1" applyAlignment="1" applyProtection="1">
      <alignment horizontal="center" vertical="center" wrapText="1"/>
      <protection locked="0"/>
    </xf>
    <xf numFmtId="0" fontId="20" fillId="5" borderId="6" xfId="1" applyFont="1" applyBorder="1" applyAlignment="1" applyProtection="1">
      <alignment horizontal="center" vertical="center" wrapText="1"/>
      <protection locked="0"/>
    </xf>
    <xf numFmtId="0" fontId="20" fillId="5" borderId="5" xfId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1" fillId="5" borderId="4" xfId="1" applyFont="1" applyBorder="1" applyAlignment="1" applyProtection="1">
      <alignment horizontal="center" vertical="center"/>
      <protection locked="0"/>
    </xf>
    <xf numFmtId="0" fontId="21" fillId="5" borderId="6" xfId="1" applyFont="1" applyBorder="1" applyAlignment="1" applyProtection="1">
      <alignment horizontal="center" vertical="center"/>
      <protection locked="0"/>
    </xf>
    <xf numFmtId="0" fontId="21" fillId="5" borderId="5" xfId="1" applyFont="1" applyBorder="1" applyAlignment="1" applyProtection="1">
      <alignment horizontal="center" vertical="center"/>
      <protection locked="0"/>
    </xf>
    <xf numFmtId="0" fontId="21" fillId="5" borderId="7" xfId="1" applyFont="1" applyBorder="1" applyAlignment="1" applyProtection="1">
      <alignment horizontal="center" vertical="center"/>
      <protection locked="0"/>
    </xf>
    <xf numFmtId="0" fontId="21" fillId="5" borderId="0" xfId="1" applyFont="1" applyBorder="1" applyAlignment="1" applyProtection="1">
      <alignment horizontal="center" vertical="center"/>
      <protection locked="0"/>
    </xf>
    <xf numFmtId="0" fontId="21" fillId="5" borderId="8" xfId="1" applyFont="1" applyBorder="1" applyAlignment="1" applyProtection="1">
      <alignment horizontal="center" vertical="center"/>
      <protection locked="0"/>
    </xf>
    <xf numFmtId="0" fontId="21" fillId="5" borderId="9" xfId="1" applyFont="1" applyBorder="1" applyAlignment="1" applyProtection="1">
      <alignment horizontal="center" vertical="center"/>
      <protection locked="0"/>
    </xf>
    <xf numFmtId="0" fontId="21" fillId="5" borderId="10" xfId="1" applyFont="1" applyBorder="1" applyAlignment="1" applyProtection="1">
      <alignment horizontal="center" vertical="center"/>
      <protection locked="0"/>
    </xf>
    <xf numFmtId="0" fontId="21" fillId="5" borderId="11" xfId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0" fillId="5" borderId="1" xfId="1" applyFont="1" applyBorder="1" applyAlignment="1" applyProtection="1">
      <alignment vertical="center"/>
      <protection locked="0"/>
    </xf>
    <xf numFmtId="0" fontId="20" fillId="5" borderId="2" xfId="1" applyFont="1" applyBorder="1" applyAlignment="1" applyProtection="1">
      <alignment vertical="center"/>
      <protection locked="0"/>
    </xf>
    <xf numFmtId="0" fontId="20" fillId="5" borderId="3" xfId="1" applyFont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quotePrefix="1" applyFont="1" applyFill="1" applyBorder="1" applyAlignment="1">
      <alignment horizontal="center"/>
    </xf>
    <xf numFmtId="0" fontId="5" fillId="2" borderId="16" xfId="0" quotePrefix="1" applyFont="1" applyFill="1" applyBorder="1" applyAlignment="1">
      <alignment horizontal="center"/>
    </xf>
    <xf numFmtId="0" fontId="5" fillId="2" borderId="17" xfId="0" quotePrefix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2" borderId="0" xfId="0" quotePrefix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0" fillId="5" borderId="9" xfId="1" applyFont="1" applyBorder="1" applyAlignment="1" applyProtection="1">
      <alignment vertical="center"/>
      <protection locked="0"/>
    </xf>
    <xf numFmtId="0" fontId="20" fillId="5" borderId="10" xfId="1" applyFont="1" applyBorder="1" applyAlignment="1" applyProtection="1">
      <alignment vertical="center"/>
      <protection locked="0"/>
    </xf>
    <xf numFmtId="0" fontId="20" fillId="5" borderId="11" xfId="1" applyFont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0" fillId="5" borderId="7" xfId="1" applyFont="1" applyBorder="1" applyAlignment="1" applyProtection="1">
      <alignment horizontal="center" vertical="center"/>
      <protection locked="0"/>
    </xf>
    <xf numFmtId="0" fontId="20" fillId="5" borderId="0" xfId="1" applyFont="1" applyBorder="1" applyAlignment="1" applyProtection="1">
      <alignment horizontal="center" vertical="center"/>
      <protection locked="0"/>
    </xf>
    <xf numFmtId="0" fontId="20" fillId="5" borderId="8" xfId="1" applyFont="1" applyBorder="1" applyAlignment="1" applyProtection="1">
      <alignment horizontal="center" vertical="center"/>
      <protection locked="0"/>
    </xf>
    <xf numFmtId="0" fontId="19" fillId="5" borderId="4" xfId="1" applyFont="1" applyBorder="1" applyAlignment="1" applyProtection="1">
      <alignment horizontal="center" vertical="center"/>
      <protection locked="0"/>
    </xf>
    <xf numFmtId="0" fontId="19" fillId="5" borderId="6" xfId="1" applyFont="1" applyBorder="1" applyAlignment="1" applyProtection="1">
      <alignment horizontal="center" vertical="center"/>
      <protection locked="0"/>
    </xf>
    <xf numFmtId="0" fontId="19" fillId="5" borderId="5" xfId="1" applyFont="1" applyBorder="1" applyAlignment="1" applyProtection="1">
      <alignment horizontal="center" vertical="center"/>
      <protection locked="0"/>
    </xf>
    <xf numFmtId="0" fontId="19" fillId="5" borderId="7" xfId="1" applyFont="1" applyBorder="1" applyAlignment="1" applyProtection="1">
      <alignment horizontal="center" vertical="center"/>
      <protection locked="0"/>
    </xf>
    <xf numFmtId="0" fontId="19" fillId="5" borderId="0" xfId="1" applyFont="1" applyBorder="1" applyAlignment="1" applyProtection="1">
      <alignment horizontal="center" vertical="center"/>
      <protection locked="0"/>
    </xf>
    <xf numFmtId="0" fontId="19" fillId="5" borderId="8" xfId="1" applyFont="1" applyBorder="1" applyAlignment="1" applyProtection="1">
      <alignment horizontal="center" vertical="center"/>
      <protection locked="0"/>
    </xf>
    <xf numFmtId="0" fontId="19" fillId="5" borderId="9" xfId="1" applyFont="1" applyBorder="1" applyAlignment="1" applyProtection="1">
      <alignment horizontal="center" vertical="center"/>
      <protection locked="0"/>
    </xf>
    <xf numFmtId="0" fontId="19" fillId="5" borderId="10" xfId="1" applyFont="1" applyBorder="1" applyAlignment="1" applyProtection="1">
      <alignment horizontal="center" vertical="center"/>
      <protection locked="0"/>
    </xf>
    <xf numFmtId="0" fontId="19" fillId="5" borderId="11" xfId="1" applyFont="1" applyBorder="1" applyAlignment="1" applyProtection="1">
      <alignment horizontal="center" vertical="center"/>
      <protection locked="0"/>
    </xf>
    <xf numFmtId="0" fontId="20" fillId="5" borderId="1" xfId="1" applyFont="1" applyBorder="1" applyAlignment="1" applyProtection="1">
      <alignment vertical="center" wrapText="1"/>
      <protection locked="0"/>
    </xf>
    <xf numFmtId="0" fontId="20" fillId="5" borderId="2" xfId="1" applyFont="1" applyBorder="1" applyAlignment="1" applyProtection="1">
      <alignment vertical="center" wrapText="1"/>
      <protection locked="0"/>
    </xf>
    <xf numFmtId="0" fontId="20" fillId="5" borderId="3" xfId="1" applyFont="1" applyBorder="1" applyAlignment="1" applyProtection="1">
      <alignment vertical="center" wrapText="1"/>
      <protection locked="0"/>
    </xf>
    <xf numFmtId="0" fontId="20" fillId="5" borderId="7" xfId="1" applyFont="1" applyBorder="1" applyAlignment="1" applyProtection="1">
      <alignment vertical="center" wrapText="1"/>
      <protection locked="0"/>
    </xf>
    <xf numFmtId="0" fontId="20" fillId="5" borderId="0" xfId="1" applyFont="1" applyBorder="1" applyAlignment="1" applyProtection="1">
      <alignment vertical="center" wrapText="1"/>
      <protection locked="0"/>
    </xf>
    <xf numFmtId="0" fontId="20" fillId="5" borderId="8" xfId="1" applyFont="1" applyBorder="1" applyAlignment="1" applyProtection="1">
      <alignment vertical="center" wrapText="1"/>
      <protection locked="0"/>
    </xf>
    <xf numFmtId="0" fontId="20" fillId="5" borderId="7" xfId="1" applyFont="1" applyBorder="1" applyAlignment="1" applyProtection="1">
      <alignment vertical="center"/>
      <protection locked="0"/>
    </xf>
    <xf numFmtId="0" fontId="20" fillId="5" borderId="0" xfId="1" applyFont="1" applyBorder="1" applyAlignment="1" applyProtection="1">
      <alignment vertical="center"/>
      <protection locked="0"/>
    </xf>
    <xf numFmtId="0" fontId="20" fillId="5" borderId="8" xfId="1" applyFont="1" applyBorder="1" applyAlignment="1" applyProtection="1">
      <alignment vertical="center"/>
      <protection locked="0"/>
    </xf>
    <xf numFmtId="0" fontId="20" fillId="4" borderId="6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5" fillId="2" borderId="12" xfId="0" quotePrefix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2" borderId="12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20" fillId="0" borderId="1" xfId="1" applyFont="1" applyFill="1" applyBorder="1" applyAlignment="1" applyProtection="1">
      <alignment vertical="center" wrapText="1"/>
      <protection locked="0"/>
    </xf>
    <xf numFmtId="0" fontId="20" fillId="0" borderId="2" xfId="1" applyFont="1" applyFill="1" applyBorder="1" applyAlignment="1" applyProtection="1">
      <alignment vertical="center" wrapText="1"/>
      <protection locked="0"/>
    </xf>
    <xf numFmtId="0" fontId="20" fillId="0" borderId="3" xfId="1" applyFont="1" applyFill="1" applyBorder="1" applyAlignment="1" applyProtection="1">
      <alignment vertical="center" wrapText="1"/>
      <protection locked="0"/>
    </xf>
    <xf numFmtId="0" fontId="21" fillId="2" borderId="4" xfId="1" applyFont="1" applyFill="1" applyBorder="1" applyAlignment="1" applyProtection="1">
      <alignment horizontal="center" vertical="center"/>
      <protection locked="0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5" xfId="1" applyFont="1" applyFill="1" applyBorder="1" applyAlignment="1" applyProtection="1">
      <alignment horizontal="center" vertical="center"/>
      <protection locked="0"/>
    </xf>
    <xf numFmtId="0" fontId="21" fillId="2" borderId="9" xfId="1" applyFont="1" applyFill="1" applyBorder="1" applyAlignment="1" applyProtection="1">
      <alignment horizontal="center" vertical="center"/>
      <protection locked="0"/>
    </xf>
    <xf numFmtId="0" fontId="21" fillId="2" borderId="10" xfId="1" applyFont="1" applyFill="1" applyBorder="1" applyAlignment="1" applyProtection="1">
      <alignment horizontal="center" vertical="center"/>
      <protection locked="0"/>
    </xf>
    <xf numFmtId="0" fontId="21" fillId="2" borderId="11" xfId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0" fillId="0" borderId="1" xfId="1" applyFont="1" applyFill="1" applyBorder="1" applyAlignment="1" applyProtection="1">
      <alignment vertical="center"/>
      <protection locked="0"/>
    </xf>
    <xf numFmtId="0" fontId="20" fillId="0" borderId="2" xfId="1" applyFont="1" applyFill="1" applyBorder="1" applyAlignment="1" applyProtection="1">
      <alignment vertical="center"/>
      <protection locked="0"/>
    </xf>
    <xf numFmtId="0" fontId="20" fillId="0" borderId="3" xfId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10" borderId="12" xfId="0" applyFont="1" applyFill="1" applyBorder="1" applyAlignment="1" applyProtection="1">
      <alignment horizontal="center" vertical="center"/>
      <protection locked="0"/>
    </xf>
    <xf numFmtId="0" fontId="28" fillId="10" borderId="24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8" fillId="10" borderId="26" xfId="0" applyFont="1" applyFill="1" applyBorder="1" applyAlignment="1" applyProtection="1">
      <alignment horizontal="center" vertical="center"/>
      <protection locked="0"/>
    </xf>
    <xf numFmtId="0" fontId="28" fillId="10" borderId="27" xfId="0" applyFont="1" applyFill="1" applyBorder="1" applyAlignment="1" applyProtection="1">
      <alignment horizontal="center" vertical="center"/>
      <protection locked="0"/>
    </xf>
    <xf numFmtId="0" fontId="29" fillId="4" borderId="28" xfId="1" applyFont="1" applyFill="1" applyBorder="1" applyAlignment="1" applyProtection="1">
      <alignment horizontal="center" vertical="center"/>
      <protection hidden="1"/>
    </xf>
    <xf numFmtId="0" fontId="29" fillId="4" borderId="29" xfId="1" applyFont="1" applyFill="1" applyBorder="1" applyAlignment="1" applyProtection="1">
      <alignment horizontal="center" vertical="center"/>
      <protection hidden="1"/>
    </xf>
    <xf numFmtId="0" fontId="29" fillId="4" borderId="30" xfId="1" applyFont="1" applyFill="1" applyBorder="1" applyAlignment="1" applyProtection="1">
      <alignment horizontal="center" vertical="center"/>
      <protection hidden="1"/>
    </xf>
    <xf numFmtId="0" fontId="30" fillId="2" borderId="7" xfId="0" applyFont="1" applyFill="1" applyBorder="1" applyProtection="1">
      <protection hidden="1"/>
    </xf>
    <xf numFmtId="0" fontId="30" fillId="2" borderId="0" xfId="0" applyFont="1" applyFill="1" applyBorder="1" applyProtection="1">
      <protection hidden="1"/>
    </xf>
    <xf numFmtId="0" fontId="31" fillId="2" borderId="0" xfId="0" applyFont="1" applyFill="1" applyBorder="1" applyAlignment="1">
      <alignment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R$56" lockText="1" noThreeD="1"/>
</file>

<file path=xl/ctrlProps/ctrlProp10.xml><?xml version="1.0" encoding="utf-8"?>
<formControlPr xmlns="http://schemas.microsoft.com/office/spreadsheetml/2009/9/main" objectType="CheckBox" fmlaLink="$R$67" lockText="1" noThreeD="1"/>
</file>

<file path=xl/ctrlProps/ctrlProp11.xml><?xml version="1.0" encoding="utf-8"?>
<formControlPr xmlns="http://schemas.microsoft.com/office/spreadsheetml/2009/9/main" objectType="CheckBox" fmlaLink="$R$68" lockText="1" noThreeD="1"/>
</file>

<file path=xl/ctrlProps/ctrlProp12.xml><?xml version="1.0" encoding="utf-8"?>
<formControlPr xmlns="http://schemas.microsoft.com/office/spreadsheetml/2009/9/main" objectType="CheckBox" fmlaLink="$R$69" lockText="1" noThreeD="1"/>
</file>

<file path=xl/ctrlProps/ctrlProp13.xml><?xml version="1.0" encoding="utf-8"?>
<formControlPr xmlns="http://schemas.microsoft.com/office/spreadsheetml/2009/9/main" objectType="CheckBox" fmlaLink="$R$70" lockText="1" noThreeD="1"/>
</file>

<file path=xl/ctrlProps/ctrlProp14.xml><?xml version="1.0" encoding="utf-8"?>
<formControlPr xmlns="http://schemas.microsoft.com/office/spreadsheetml/2009/9/main" objectType="CheckBox" fmlaLink="$R$72" lockText="1" noThreeD="1"/>
</file>

<file path=xl/ctrlProps/ctrlProp15.xml><?xml version="1.0" encoding="utf-8"?>
<formControlPr xmlns="http://schemas.microsoft.com/office/spreadsheetml/2009/9/main" objectType="CheckBox" fmlaLink="$R$74" lockText="1" noThreeD="1"/>
</file>

<file path=xl/ctrlProps/ctrlProp16.xml><?xml version="1.0" encoding="utf-8"?>
<formControlPr xmlns="http://schemas.microsoft.com/office/spreadsheetml/2009/9/main" objectType="CheckBox" fmlaLink="$R$76" lockText="1" noThreeD="1"/>
</file>

<file path=xl/ctrlProps/ctrlProp17.xml><?xml version="1.0" encoding="utf-8"?>
<formControlPr xmlns="http://schemas.microsoft.com/office/spreadsheetml/2009/9/main" objectType="CheckBox" fmlaLink="$R$74" lockText="1" noThreeD="1"/>
</file>

<file path=xl/ctrlProps/ctrlProp18.xml><?xml version="1.0" encoding="utf-8"?>
<formControlPr xmlns="http://schemas.microsoft.com/office/spreadsheetml/2009/9/main" objectType="CheckBox" fmlaLink="$R$77" lockText="1" noThreeD="1"/>
</file>

<file path=xl/ctrlProps/ctrlProp19.xml><?xml version="1.0" encoding="utf-8"?>
<formControlPr xmlns="http://schemas.microsoft.com/office/spreadsheetml/2009/9/main" objectType="CheckBox" fmlaLink="$R$79" lockText="1" noThreeD="1"/>
</file>

<file path=xl/ctrlProps/ctrlProp2.xml><?xml version="1.0" encoding="utf-8"?>
<formControlPr xmlns="http://schemas.microsoft.com/office/spreadsheetml/2009/9/main" objectType="CheckBox" fmlaLink="$R$57" lockText="1" noThreeD="1"/>
</file>

<file path=xl/ctrlProps/ctrlProp20.xml><?xml version="1.0" encoding="utf-8"?>
<formControlPr xmlns="http://schemas.microsoft.com/office/spreadsheetml/2009/9/main" objectType="CheckBox" fmlaLink="$R$74" lockText="1" noThreeD="1"/>
</file>

<file path=xl/ctrlProps/ctrlProp21.xml><?xml version="1.0" encoding="utf-8"?>
<formControlPr xmlns="http://schemas.microsoft.com/office/spreadsheetml/2009/9/main" objectType="CheckBox" fmlaLink="$R$80" lockText="1" noThreeD="1"/>
</file>

<file path=xl/ctrlProps/ctrlProp22.xml><?xml version="1.0" encoding="utf-8"?>
<formControlPr xmlns="http://schemas.microsoft.com/office/spreadsheetml/2009/9/main" objectType="CheckBox" fmlaLink="$R$60" lockText="1" noThreeD="1"/>
</file>

<file path=xl/ctrlProps/ctrlProp23.xml><?xml version="1.0" encoding="utf-8"?>
<formControlPr xmlns="http://schemas.microsoft.com/office/spreadsheetml/2009/9/main" objectType="CheckBox" fmlaLink="$R$63" lockText="1" noThreeD="1"/>
</file>

<file path=xl/ctrlProps/ctrlProp24.xml><?xml version="1.0" encoding="utf-8"?>
<formControlPr xmlns="http://schemas.microsoft.com/office/spreadsheetml/2009/9/main" objectType="CheckBox" fmlaLink="$R$64" lockText="1" noThreeD="1"/>
</file>

<file path=xl/ctrlProps/ctrlProp25.xml><?xml version="1.0" encoding="utf-8"?>
<formControlPr xmlns="http://schemas.microsoft.com/office/spreadsheetml/2009/9/main" objectType="CheckBox" fmlaLink="$R$59" lockText="1" noThreeD="1"/>
</file>

<file path=xl/ctrlProps/ctrlProp26.xml><?xml version="1.0" encoding="utf-8"?>
<formControlPr xmlns="http://schemas.microsoft.com/office/spreadsheetml/2009/9/main" objectType="CheckBox" fmlaLink="$R$60" lockText="1" noThreeD="1"/>
</file>

<file path=xl/ctrlProps/ctrlProp27.xml><?xml version="1.0" encoding="utf-8"?>
<formControlPr xmlns="http://schemas.microsoft.com/office/spreadsheetml/2009/9/main" objectType="CheckBox" fmlaLink="$R$61" lockText="1" noThreeD="1"/>
</file>

<file path=xl/ctrlProps/ctrlProp28.xml><?xml version="1.0" encoding="utf-8"?>
<formControlPr xmlns="http://schemas.microsoft.com/office/spreadsheetml/2009/9/main" objectType="CheckBox" fmlaLink="$R$62" lockText="1" noThreeD="1"/>
</file>

<file path=xl/ctrlProps/ctrlProp29.xml><?xml version="1.0" encoding="utf-8"?>
<formControlPr xmlns="http://schemas.microsoft.com/office/spreadsheetml/2009/9/main" objectType="CheckBox" fmlaLink="$R$63" lockText="1" noThreeD="1"/>
</file>

<file path=xl/ctrlProps/ctrlProp3.xml><?xml version="1.0" encoding="utf-8"?>
<formControlPr xmlns="http://schemas.microsoft.com/office/spreadsheetml/2009/9/main" objectType="CheckBox" fmlaLink="$R$58" lockText="1" noThreeD="1"/>
</file>

<file path=xl/ctrlProps/ctrlProp30.xml><?xml version="1.0" encoding="utf-8"?>
<formControlPr xmlns="http://schemas.microsoft.com/office/spreadsheetml/2009/9/main" objectType="CheckBox" fmlaLink="$R$64" lockText="1" noThreeD="1"/>
</file>

<file path=xl/ctrlProps/ctrlProp31.xml><?xml version="1.0" encoding="utf-8"?>
<formControlPr xmlns="http://schemas.microsoft.com/office/spreadsheetml/2009/9/main" objectType="CheckBox" fmlaLink="$R$65" lockText="1" noThreeD="1"/>
</file>

<file path=xl/ctrlProps/ctrlProp32.xml><?xml version="1.0" encoding="utf-8"?>
<formControlPr xmlns="http://schemas.microsoft.com/office/spreadsheetml/2009/9/main" objectType="CheckBox" fmlaLink="$R$51" lockText="1" noThreeD="1"/>
</file>

<file path=xl/ctrlProps/ctrlProp33.xml><?xml version="1.0" encoding="utf-8"?>
<formControlPr xmlns="http://schemas.microsoft.com/office/spreadsheetml/2009/9/main" objectType="CheckBox" fmlaLink="$R$52" lockText="1" noThreeD="1"/>
</file>

<file path=xl/ctrlProps/ctrlProp34.xml><?xml version="1.0" encoding="utf-8"?>
<formControlPr xmlns="http://schemas.microsoft.com/office/spreadsheetml/2009/9/main" objectType="CheckBox" fmlaLink="$R$53" lockText="1" noThreeD="1"/>
</file>

<file path=xl/ctrlProps/ctrlProp35.xml><?xml version="1.0" encoding="utf-8"?>
<formControlPr xmlns="http://schemas.microsoft.com/office/spreadsheetml/2009/9/main" objectType="CheckBox" fmlaLink="$R$54" lockText="1" noThreeD="1"/>
</file>

<file path=xl/ctrlProps/ctrlProp36.xml><?xml version="1.0" encoding="utf-8"?>
<formControlPr xmlns="http://schemas.microsoft.com/office/spreadsheetml/2009/9/main" objectType="CheckBox" fmlaLink="$R$67" lockText="1" noThreeD="1"/>
</file>

<file path=xl/ctrlProps/ctrlProp37.xml><?xml version="1.0" encoding="utf-8"?>
<formControlPr xmlns="http://schemas.microsoft.com/office/spreadsheetml/2009/9/main" objectType="CheckBox" fmlaLink="$R$68" lockText="1" noThreeD="1"/>
</file>

<file path=xl/ctrlProps/ctrlProp38.xml><?xml version="1.0" encoding="utf-8"?>
<formControlPr xmlns="http://schemas.microsoft.com/office/spreadsheetml/2009/9/main" objectType="CheckBox" fmlaLink="$R$69" lockText="1" noThreeD="1"/>
</file>

<file path=xl/ctrlProps/ctrlProp39.xml><?xml version="1.0" encoding="utf-8"?>
<formControlPr xmlns="http://schemas.microsoft.com/office/spreadsheetml/2009/9/main" objectType="CheckBox" fmlaLink="$R$70" lockText="1" noThreeD="1"/>
</file>

<file path=xl/ctrlProps/ctrlProp4.xml><?xml version="1.0" encoding="utf-8"?>
<formControlPr xmlns="http://schemas.microsoft.com/office/spreadsheetml/2009/9/main" objectType="CheckBox" fmlaLink="$R$61" lockText="1" noThreeD="1"/>
</file>

<file path=xl/ctrlProps/ctrlProp40.xml><?xml version="1.0" encoding="utf-8"?>
<formControlPr xmlns="http://schemas.microsoft.com/office/spreadsheetml/2009/9/main" objectType="CheckBox" fmlaLink="$R$71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$R$72" lockText="1" noThreeD="1"/>
</file>

<file path=xl/ctrlProps/ctrlProp43.xml><?xml version="1.0" encoding="utf-8"?>
<formControlPr xmlns="http://schemas.microsoft.com/office/spreadsheetml/2009/9/main" objectType="CheckBox" fmlaLink="$R$73" lockText="1" noThreeD="1"/>
</file>

<file path=xl/ctrlProps/ctrlProp44.xml><?xml version="1.0" encoding="utf-8"?>
<formControlPr xmlns="http://schemas.microsoft.com/office/spreadsheetml/2009/9/main" objectType="CheckBox" fmlaLink="$R$75" lockText="1" noThreeD="1"/>
</file>

<file path=xl/ctrlProps/ctrlProp45.xml><?xml version="1.0" encoding="utf-8"?>
<formControlPr xmlns="http://schemas.microsoft.com/office/spreadsheetml/2009/9/main" objectType="CheckBox" fmlaLink="$R$76" lockText="1" noThreeD="1"/>
</file>

<file path=xl/ctrlProps/ctrlProp46.xml><?xml version="1.0" encoding="utf-8"?>
<formControlPr xmlns="http://schemas.microsoft.com/office/spreadsheetml/2009/9/main" objectType="CheckBox" fmlaLink="$R$77" lockText="1" noThreeD="1"/>
</file>

<file path=xl/ctrlProps/ctrlProp47.xml><?xml version="1.0" encoding="utf-8"?>
<formControlPr xmlns="http://schemas.microsoft.com/office/spreadsheetml/2009/9/main" objectType="CheckBox" fmlaLink="$R$79" lockText="1" noThreeD="1"/>
</file>

<file path=xl/ctrlProps/ctrlProp48.xml><?xml version="1.0" encoding="utf-8"?>
<formControlPr xmlns="http://schemas.microsoft.com/office/spreadsheetml/2009/9/main" objectType="CheckBox" fmlaLink="$R$82" lockText="1" noThreeD="1"/>
</file>

<file path=xl/ctrlProps/ctrlProp49.xml><?xml version="1.0" encoding="utf-8"?>
<formControlPr xmlns="http://schemas.microsoft.com/office/spreadsheetml/2009/9/main" objectType="CheckBox" fmlaLink="$R$83" lockText="1" noThreeD="1"/>
</file>

<file path=xl/ctrlProps/ctrlProp5.xml><?xml version="1.0" encoding="utf-8"?>
<formControlPr xmlns="http://schemas.microsoft.com/office/spreadsheetml/2009/9/main" objectType="CheckBox" fmlaLink="$R$62" lockText="1" noThreeD="1"/>
</file>

<file path=xl/ctrlProps/ctrlProp50.xml><?xml version="1.0" encoding="utf-8"?>
<formControlPr xmlns="http://schemas.microsoft.com/office/spreadsheetml/2009/9/main" objectType="CheckBox" fmlaLink="$R$84" lockText="1" noThreeD="1"/>
</file>

<file path=xl/ctrlProps/ctrlProp51.xml><?xml version="1.0" encoding="utf-8"?>
<formControlPr xmlns="http://schemas.microsoft.com/office/spreadsheetml/2009/9/main" objectType="CheckBox" fmlaLink="$R$80" lockText="1" noThreeD="1"/>
</file>

<file path=xl/ctrlProps/ctrlProp6.xml><?xml version="1.0" encoding="utf-8"?>
<formControlPr xmlns="http://schemas.microsoft.com/office/spreadsheetml/2009/9/main" objectType="CheckBox" fmlaLink="$R$51" lockText="1" noThreeD="1"/>
</file>

<file path=xl/ctrlProps/ctrlProp7.xml><?xml version="1.0" encoding="utf-8"?>
<formControlPr xmlns="http://schemas.microsoft.com/office/spreadsheetml/2009/9/main" objectType="CheckBox" fmlaLink="$R$52" lockText="1" noThreeD="1"/>
</file>

<file path=xl/ctrlProps/ctrlProp8.xml><?xml version="1.0" encoding="utf-8"?>
<formControlPr xmlns="http://schemas.microsoft.com/office/spreadsheetml/2009/9/main" objectType="CheckBox" fmlaLink="$R$53" lockText="1" noThreeD="1"/>
</file>

<file path=xl/ctrlProps/ctrlProp9.xml><?xml version="1.0" encoding="utf-8"?>
<formControlPr xmlns="http://schemas.microsoft.com/office/spreadsheetml/2009/9/main" objectType="CheckBox" fmlaLink="$R$66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285749</xdr:colOff>
      <xdr:row>10</xdr:row>
      <xdr:rowOff>176892</xdr:rowOff>
    </xdr:from>
    <xdr:to>
      <xdr:col>26</xdr:col>
      <xdr:colOff>11114</xdr:colOff>
      <xdr:row>24</xdr:row>
      <xdr:rowOff>163286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2402"/>
        <a:stretch/>
      </xdr:blipFill>
      <xdr:spPr>
        <a:xfrm>
          <a:off x="9103178" y="2367642"/>
          <a:ext cx="5848579" cy="2653394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5</xdr:row>
      <xdr:rowOff>76200</xdr:rowOff>
    </xdr:from>
    <xdr:to>
      <xdr:col>12</xdr:col>
      <xdr:colOff>246890</xdr:colOff>
      <xdr:row>9</xdr:row>
      <xdr:rowOff>104676</xdr:rowOff>
    </xdr:to>
    <xdr:grpSp>
      <xdr:nvGrpSpPr>
        <xdr:cNvPr id="4" name="Group 3"/>
        <xdr:cNvGrpSpPr/>
      </xdr:nvGrpSpPr>
      <xdr:grpSpPr>
        <a:xfrm>
          <a:off x="1001486" y="1314450"/>
          <a:ext cx="6103404" cy="790476"/>
          <a:chOff x="4476750" y="400050"/>
          <a:chExt cx="6076190" cy="790476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476750" y="400050"/>
            <a:ext cx="6076190" cy="790476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3" name="Rectangle 2"/>
          <xdr:cNvSpPr/>
        </xdr:nvSpPr>
        <xdr:spPr>
          <a:xfrm>
            <a:off x="5495925" y="647700"/>
            <a:ext cx="1847850" cy="400050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16</xdr:col>
      <xdr:colOff>209550</xdr:colOff>
      <xdr:row>5</xdr:row>
      <xdr:rowOff>104775</xdr:rowOff>
    </xdr:from>
    <xdr:to>
      <xdr:col>26</xdr:col>
      <xdr:colOff>27836</xdr:colOff>
      <xdr:row>8</xdr:row>
      <xdr:rowOff>142799</xdr:rowOff>
    </xdr:to>
    <xdr:grpSp>
      <xdr:nvGrpSpPr>
        <xdr:cNvPr id="13" name="Group 12"/>
        <xdr:cNvGrpSpPr/>
      </xdr:nvGrpSpPr>
      <xdr:grpSpPr>
        <a:xfrm>
          <a:off x="9026979" y="1343025"/>
          <a:ext cx="5941500" cy="609524"/>
          <a:chOff x="9429750" y="2447925"/>
          <a:chExt cx="5914286" cy="609524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429750" y="2447925"/>
            <a:ext cx="5914286" cy="60952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1" name="Rectangle 10"/>
          <xdr:cNvSpPr/>
        </xdr:nvSpPr>
        <xdr:spPr>
          <a:xfrm>
            <a:off x="11944350" y="2533650"/>
            <a:ext cx="1943100" cy="400050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18</xdr:col>
      <xdr:colOff>395969</xdr:colOff>
      <xdr:row>11</xdr:row>
      <xdr:rowOff>65312</xdr:rowOff>
    </xdr:from>
    <xdr:to>
      <xdr:col>22</xdr:col>
      <xdr:colOff>476251</xdr:colOff>
      <xdr:row>21</xdr:row>
      <xdr:rowOff>136071</xdr:rowOff>
    </xdr:to>
    <xdr:sp macro="" textlink="">
      <xdr:nvSpPr>
        <xdr:cNvPr id="15" name="Rectangle 14"/>
        <xdr:cNvSpPr/>
      </xdr:nvSpPr>
      <xdr:spPr>
        <a:xfrm>
          <a:off x="10438040" y="2446562"/>
          <a:ext cx="2529568" cy="197575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88100</xdr:colOff>
      <xdr:row>13</xdr:row>
      <xdr:rowOff>49859</xdr:rowOff>
    </xdr:from>
    <xdr:to>
      <xdr:col>25</xdr:col>
      <xdr:colOff>541243</xdr:colOff>
      <xdr:row>18</xdr:row>
      <xdr:rowOff>157018</xdr:rowOff>
    </xdr:to>
    <xdr:sp macro="" textlink="">
      <xdr:nvSpPr>
        <xdr:cNvPr id="16" name="Rectangle 15"/>
        <xdr:cNvSpPr/>
      </xdr:nvSpPr>
      <xdr:spPr>
        <a:xfrm>
          <a:off x="13191779" y="2812109"/>
          <a:ext cx="1677785" cy="105965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57151</xdr:colOff>
      <xdr:row>26</xdr:row>
      <xdr:rowOff>133351</xdr:rowOff>
    </xdr:from>
    <xdr:to>
      <xdr:col>10</xdr:col>
      <xdr:colOff>285751</xdr:colOff>
      <xdr:row>50</xdr:row>
      <xdr:rowOff>57151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00176" y="5372101"/>
          <a:ext cx="4495800" cy="44958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17</xdr:col>
      <xdr:colOff>295275</xdr:colOff>
      <xdr:row>26</xdr:row>
      <xdr:rowOff>114300</xdr:rowOff>
    </xdr:from>
    <xdr:to>
      <xdr:col>24</xdr:col>
      <xdr:colOff>523875</xdr:colOff>
      <xdr:row>50</xdr:row>
      <xdr:rowOff>38100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86925" y="5353050"/>
          <a:ext cx="4495800" cy="44958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16</xdr:col>
      <xdr:colOff>438150</xdr:colOff>
      <xdr:row>54</xdr:row>
      <xdr:rowOff>180975</xdr:rowOff>
    </xdr:from>
    <xdr:to>
      <xdr:col>26</xdr:col>
      <xdr:colOff>361198</xdr:colOff>
      <xdr:row>57</xdr:row>
      <xdr:rowOff>152332</xdr:rowOff>
    </xdr:to>
    <xdr:grpSp>
      <xdr:nvGrpSpPr>
        <xdr:cNvPr id="22" name="Group 21"/>
        <xdr:cNvGrpSpPr/>
      </xdr:nvGrpSpPr>
      <xdr:grpSpPr>
        <a:xfrm>
          <a:off x="9255579" y="10753725"/>
          <a:ext cx="6046262" cy="542857"/>
          <a:chOff x="9220200" y="10753725"/>
          <a:chExt cx="6019048" cy="542857"/>
        </a:xfrm>
      </xdr:grpSpPr>
      <xdr:pic>
        <xdr:nvPicPr>
          <xdr:cNvPr id="20" name="Picture 19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220200" y="10753725"/>
            <a:ext cx="6019048" cy="542857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21" name="Rectangle 20"/>
          <xdr:cNvSpPr/>
        </xdr:nvSpPr>
        <xdr:spPr>
          <a:xfrm>
            <a:off x="13573124" y="10810875"/>
            <a:ext cx="1533525" cy="400050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17</xdr:col>
      <xdr:colOff>361950</xdr:colOff>
      <xdr:row>60</xdr:row>
      <xdr:rowOff>57150</xdr:rowOff>
    </xdr:from>
    <xdr:to>
      <xdr:col>25</xdr:col>
      <xdr:colOff>113721</xdr:colOff>
      <xdr:row>66</xdr:row>
      <xdr:rowOff>66531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53600" y="11772900"/>
          <a:ext cx="4628571" cy="1152381"/>
        </a:xfrm>
        <a:prstGeom prst="rect">
          <a:avLst/>
        </a:prstGeom>
      </xdr:spPr>
    </xdr:pic>
    <xdr:clientData/>
  </xdr:twoCellAnchor>
  <xdr:twoCellAnchor>
    <xdr:from>
      <xdr:col>17</xdr:col>
      <xdr:colOff>342900</xdr:colOff>
      <xdr:row>63</xdr:row>
      <xdr:rowOff>38100</xdr:rowOff>
    </xdr:from>
    <xdr:to>
      <xdr:col>25</xdr:col>
      <xdr:colOff>123825</xdr:colOff>
      <xdr:row>64</xdr:row>
      <xdr:rowOff>76200</xdr:rowOff>
    </xdr:to>
    <xdr:sp macro="" textlink="">
      <xdr:nvSpPr>
        <xdr:cNvPr id="24" name="Rectangle 23"/>
        <xdr:cNvSpPr/>
      </xdr:nvSpPr>
      <xdr:spPr>
        <a:xfrm>
          <a:off x="9734550" y="12325350"/>
          <a:ext cx="4657725" cy="2286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552450</xdr:colOff>
      <xdr:row>52</xdr:row>
      <xdr:rowOff>180975</xdr:rowOff>
    </xdr:from>
    <xdr:to>
      <xdr:col>7</xdr:col>
      <xdr:colOff>560356</xdr:colOff>
      <xdr:row>56</xdr:row>
      <xdr:rowOff>161925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5875" y="10372725"/>
          <a:ext cx="3055906" cy="742950"/>
        </a:xfrm>
        <a:prstGeom prst="rect">
          <a:avLst/>
        </a:prstGeom>
      </xdr:spPr>
    </xdr:pic>
    <xdr:clientData/>
  </xdr:twoCellAnchor>
  <xdr:twoCellAnchor>
    <xdr:from>
      <xdr:col>3</xdr:col>
      <xdr:colOff>85726</xdr:colOff>
      <xdr:row>53</xdr:row>
      <xdr:rowOff>133350</xdr:rowOff>
    </xdr:from>
    <xdr:to>
      <xdr:col>4</xdr:col>
      <xdr:colOff>485776</xdr:colOff>
      <xdr:row>56</xdr:row>
      <xdr:rowOff>76200</xdr:rowOff>
    </xdr:to>
    <xdr:sp macro="" textlink="">
      <xdr:nvSpPr>
        <xdr:cNvPr id="26" name="Rectangle 25"/>
        <xdr:cNvSpPr/>
      </xdr:nvSpPr>
      <xdr:spPr>
        <a:xfrm>
          <a:off x="1428751" y="10515600"/>
          <a:ext cx="1009650" cy="5143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28575</xdr:colOff>
      <xdr:row>59</xdr:row>
      <xdr:rowOff>161924</xdr:rowOff>
    </xdr:from>
    <xdr:to>
      <xdr:col>9</xdr:col>
      <xdr:colOff>276995</xdr:colOff>
      <xdr:row>71</xdr:row>
      <xdr:rowOff>142461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71600" y="11687174"/>
          <a:ext cx="3906020" cy="22665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4</xdr:col>
      <xdr:colOff>47625</xdr:colOff>
      <xdr:row>60</xdr:row>
      <xdr:rowOff>0</xdr:rowOff>
    </xdr:from>
    <xdr:to>
      <xdr:col>4</xdr:col>
      <xdr:colOff>314325</xdr:colOff>
      <xdr:row>72</xdr:row>
      <xdr:rowOff>19050</xdr:rowOff>
    </xdr:to>
    <xdr:sp macro="" textlink="">
      <xdr:nvSpPr>
        <xdr:cNvPr id="28" name="Rectangle 27"/>
        <xdr:cNvSpPr/>
      </xdr:nvSpPr>
      <xdr:spPr>
        <a:xfrm>
          <a:off x="2000250" y="11715750"/>
          <a:ext cx="266700" cy="23050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400050</xdr:colOff>
      <xdr:row>74</xdr:row>
      <xdr:rowOff>123824</xdr:rowOff>
    </xdr:from>
    <xdr:to>
      <xdr:col>9</xdr:col>
      <xdr:colOff>47625</xdr:colOff>
      <xdr:row>83</xdr:row>
      <xdr:rowOff>74927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33475" y="14506574"/>
          <a:ext cx="3914775" cy="166560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419098</xdr:colOff>
      <xdr:row>74</xdr:row>
      <xdr:rowOff>171450</xdr:rowOff>
    </xdr:from>
    <xdr:to>
      <xdr:col>8</xdr:col>
      <xdr:colOff>276223</xdr:colOff>
      <xdr:row>77</xdr:row>
      <xdr:rowOff>95250</xdr:rowOff>
    </xdr:to>
    <xdr:sp macro="" textlink="">
      <xdr:nvSpPr>
        <xdr:cNvPr id="30" name="Rectangle 29"/>
        <xdr:cNvSpPr/>
      </xdr:nvSpPr>
      <xdr:spPr>
        <a:xfrm flipH="1">
          <a:off x="1152523" y="14554200"/>
          <a:ext cx="3514725" cy="4953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17</xdr:col>
      <xdr:colOff>561975</xdr:colOff>
      <xdr:row>69</xdr:row>
      <xdr:rowOff>9524</xdr:rowOff>
    </xdr:from>
    <xdr:to>
      <xdr:col>22</xdr:col>
      <xdr:colOff>552450</xdr:colOff>
      <xdr:row>75</xdr:row>
      <xdr:rowOff>126667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953625" y="13439774"/>
          <a:ext cx="3038475" cy="1260143"/>
        </a:xfrm>
        <a:prstGeom prst="rect">
          <a:avLst/>
        </a:prstGeom>
      </xdr:spPr>
    </xdr:pic>
    <xdr:clientData/>
  </xdr:twoCellAnchor>
  <xdr:twoCellAnchor>
    <xdr:from>
      <xdr:col>18</xdr:col>
      <xdr:colOff>85725</xdr:colOff>
      <xdr:row>69</xdr:row>
      <xdr:rowOff>123824</xdr:rowOff>
    </xdr:from>
    <xdr:to>
      <xdr:col>19</xdr:col>
      <xdr:colOff>304800</xdr:colOff>
      <xdr:row>73</xdr:row>
      <xdr:rowOff>114299</xdr:rowOff>
    </xdr:to>
    <xdr:sp macro="" textlink="">
      <xdr:nvSpPr>
        <xdr:cNvPr id="32" name="Rectangle 31"/>
        <xdr:cNvSpPr/>
      </xdr:nvSpPr>
      <xdr:spPr>
        <a:xfrm>
          <a:off x="10086975" y="13554074"/>
          <a:ext cx="828675" cy="7524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17</xdr:col>
      <xdr:colOff>511754</xdr:colOff>
      <xdr:row>77</xdr:row>
      <xdr:rowOff>166255</xdr:rowOff>
    </xdr:from>
    <xdr:to>
      <xdr:col>24</xdr:col>
      <xdr:colOff>51955</xdr:colOff>
      <xdr:row>93</xdr:row>
      <xdr:rowOff>164705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846254" y="15129164"/>
          <a:ext cx="3783156" cy="30464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18</xdr:col>
      <xdr:colOff>554935</xdr:colOff>
      <xdr:row>78</xdr:row>
      <xdr:rowOff>16565</xdr:rowOff>
    </xdr:from>
    <xdr:to>
      <xdr:col>19</xdr:col>
      <xdr:colOff>140804</xdr:colOff>
      <xdr:row>94</xdr:row>
      <xdr:rowOff>24848</xdr:rowOff>
    </xdr:to>
    <xdr:sp macro="" textlink="">
      <xdr:nvSpPr>
        <xdr:cNvPr id="34" name="Rectangle 33"/>
        <xdr:cNvSpPr/>
      </xdr:nvSpPr>
      <xdr:spPr>
        <a:xfrm>
          <a:off x="10610022" y="15157174"/>
          <a:ext cx="198782" cy="305628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17</xdr:col>
      <xdr:colOff>240196</xdr:colOff>
      <xdr:row>99</xdr:row>
      <xdr:rowOff>140805</xdr:rowOff>
    </xdr:from>
    <xdr:to>
      <xdr:col>23</xdr:col>
      <xdr:colOff>57979</xdr:colOff>
      <xdr:row>107</xdr:row>
      <xdr:rowOff>48123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82370" y="19281914"/>
          <a:ext cx="3495261" cy="143131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17</xdr:col>
      <xdr:colOff>215347</xdr:colOff>
      <xdr:row>99</xdr:row>
      <xdr:rowOff>165652</xdr:rowOff>
    </xdr:from>
    <xdr:to>
      <xdr:col>21</xdr:col>
      <xdr:colOff>182216</xdr:colOff>
      <xdr:row>101</xdr:row>
      <xdr:rowOff>149087</xdr:rowOff>
    </xdr:to>
    <xdr:sp macro="" textlink="">
      <xdr:nvSpPr>
        <xdr:cNvPr id="36" name="Rectangle 35"/>
        <xdr:cNvSpPr/>
      </xdr:nvSpPr>
      <xdr:spPr>
        <a:xfrm>
          <a:off x="9657521" y="19306761"/>
          <a:ext cx="2418521" cy="36443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285750</xdr:colOff>
      <xdr:row>10</xdr:row>
      <xdr:rowOff>163286</xdr:rowOff>
    </xdr:from>
    <xdr:to>
      <xdr:col>11</xdr:col>
      <xdr:colOff>530678</xdr:colOff>
      <xdr:row>24</xdr:row>
      <xdr:rowOff>75192</xdr:rowOff>
    </xdr:to>
    <xdr:grpSp>
      <xdr:nvGrpSpPr>
        <xdr:cNvPr id="10" name="Group 9"/>
        <xdr:cNvGrpSpPr/>
      </xdr:nvGrpSpPr>
      <xdr:grpSpPr>
        <a:xfrm>
          <a:off x="1020536" y="2354036"/>
          <a:ext cx="5755821" cy="2578906"/>
          <a:chOff x="1088571" y="5306786"/>
          <a:chExt cx="5755821" cy="2578906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1088571" y="5306786"/>
            <a:ext cx="5755821" cy="2578906"/>
          </a:xfrm>
          <a:prstGeom prst="rect">
            <a:avLst/>
          </a:prstGeom>
        </xdr:spPr>
      </xdr:pic>
      <xdr:sp macro="" textlink="">
        <xdr:nvSpPr>
          <xdr:cNvPr id="37" name="Rectangle 36"/>
          <xdr:cNvSpPr/>
        </xdr:nvSpPr>
        <xdr:spPr>
          <a:xfrm>
            <a:off x="2435679" y="5402036"/>
            <a:ext cx="2449286" cy="1918607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8" name="Rectangle 37"/>
          <xdr:cNvSpPr/>
        </xdr:nvSpPr>
        <xdr:spPr>
          <a:xfrm>
            <a:off x="5143501" y="5755821"/>
            <a:ext cx="1605642" cy="762001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55</xdr:row>
          <xdr:rowOff>0</xdr:rowOff>
        </xdr:from>
        <xdr:to>
          <xdr:col>2</xdr:col>
          <xdr:colOff>381000</xdr:colOff>
          <xdr:row>56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56</xdr:row>
          <xdr:rowOff>0</xdr:rowOff>
        </xdr:from>
        <xdr:to>
          <xdr:col>2</xdr:col>
          <xdr:colOff>381000</xdr:colOff>
          <xdr:row>57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57</xdr:row>
          <xdr:rowOff>0</xdr:rowOff>
        </xdr:from>
        <xdr:to>
          <xdr:col>2</xdr:col>
          <xdr:colOff>381000</xdr:colOff>
          <xdr:row>58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60</xdr:row>
          <xdr:rowOff>0</xdr:rowOff>
        </xdr:from>
        <xdr:to>
          <xdr:col>2</xdr:col>
          <xdr:colOff>381000</xdr:colOff>
          <xdr:row>61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61</xdr:row>
          <xdr:rowOff>0</xdr:rowOff>
        </xdr:from>
        <xdr:to>
          <xdr:col>2</xdr:col>
          <xdr:colOff>381000</xdr:colOff>
          <xdr:row>62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50</xdr:row>
          <xdr:rowOff>0</xdr:rowOff>
        </xdr:from>
        <xdr:to>
          <xdr:col>2</xdr:col>
          <xdr:colOff>381000</xdr:colOff>
          <xdr:row>51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51</xdr:row>
          <xdr:rowOff>0</xdr:rowOff>
        </xdr:from>
        <xdr:to>
          <xdr:col>2</xdr:col>
          <xdr:colOff>381000</xdr:colOff>
          <xdr:row>52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52</xdr:row>
          <xdr:rowOff>0</xdr:rowOff>
        </xdr:from>
        <xdr:to>
          <xdr:col>2</xdr:col>
          <xdr:colOff>381000</xdr:colOff>
          <xdr:row>53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65</xdr:row>
          <xdr:rowOff>0</xdr:rowOff>
        </xdr:from>
        <xdr:to>
          <xdr:col>2</xdr:col>
          <xdr:colOff>381000</xdr:colOff>
          <xdr:row>66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66</xdr:row>
          <xdr:rowOff>0</xdr:rowOff>
        </xdr:from>
        <xdr:to>
          <xdr:col>2</xdr:col>
          <xdr:colOff>381000</xdr:colOff>
          <xdr:row>67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67</xdr:row>
          <xdr:rowOff>0</xdr:rowOff>
        </xdr:from>
        <xdr:to>
          <xdr:col>2</xdr:col>
          <xdr:colOff>381000</xdr:colOff>
          <xdr:row>68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68</xdr:row>
          <xdr:rowOff>0</xdr:rowOff>
        </xdr:from>
        <xdr:to>
          <xdr:col>2</xdr:col>
          <xdr:colOff>381000</xdr:colOff>
          <xdr:row>69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69</xdr:row>
          <xdr:rowOff>0</xdr:rowOff>
        </xdr:from>
        <xdr:to>
          <xdr:col>2</xdr:col>
          <xdr:colOff>381000</xdr:colOff>
          <xdr:row>70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71</xdr:row>
          <xdr:rowOff>66675</xdr:rowOff>
        </xdr:from>
        <xdr:to>
          <xdr:col>2</xdr:col>
          <xdr:colOff>381000</xdr:colOff>
          <xdr:row>71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73</xdr:row>
          <xdr:rowOff>0</xdr:rowOff>
        </xdr:from>
        <xdr:to>
          <xdr:col>2</xdr:col>
          <xdr:colOff>381000</xdr:colOff>
          <xdr:row>73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75</xdr:row>
          <xdr:rowOff>0</xdr:rowOff>
        </xdr:from>
        <xdr:to>
          <xdr:col>2</xdr:col>
          <xdr:colOff>381000</xdr:colOff>
          <xdr:row>76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76</xdr:row>
          <xdr:rowOff>0</xdr:rowOff>
        </xdr:from>
        <xdr:to>
          <xdr:col>2</xdr:col>
          <xdr:colOff>381000</xdr:colOff>
          <xdr:row>77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76</xdr:row>
          <xdr:rowOff>0</xdr:rowOff>
        </xdr:from>
        <xdr:to>
          <xdr:col>2</xdr:col>
          <xdr:colOff>381000</xdr:colOff>
          <xdr:row>77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78</xdr:row>
          <xdr:rowOff>0</xdr:rowOff>
        </xdr:from>
        <xdr:to>
          <xdr:col>2</xdr:col>
          <xdr:colOff>381000</xdr:colOff>
          <xdr:row>79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79</xdr:row>
          <xdr:rowOff>0</xdr:rowOff>
        </xdr:from>
        <xdr:to>
          <xdr:col>2</xdr:col>
          <xdr:colOff>381000</xdr:colOff>
          <xdr:row>80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79</xdr:row>
          <xdr:rowOff>0</xdr:rowOff>
        </xdr:from>
        <xdr:to>
          <xdr:col>2</xdr:col>
          <xdr:colOff>381000</xdr:colOff>
          <xdr:row>80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58</xdr:row>
          <xdr:rowOff>171450</xdr:rowOff>
        </xdr:from>
        <xdr:to>
          <xdr:col>2</xdr:col>
          <xdr:colOff>485775</xdr:colOff>
          <xdr:row>60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62</xdr:row>
          <xdr:rowOff>9525</xdr:rowOff>
        </xdr:from>
        <xdr:to>
          <xdr:col>4</xdr:col>
          <xdr:colOff>314325</xdr:colOff>
          <xdr:row>63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62</xdr:row>
          <xdr:rowOff>180975</xdr:rowOff>
        </xdr:from>
        <xdr:to>
          <xdr:col>2</xdr:col>
          <xdr:colOff>485775</xdr:colOff>
          <xdr:row>64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342900</xdr:colOff>
      <xdr:row>43</xdr:row>
      <xdr:rowOff>9525</xdr:rowOff>
    </xdr:from>
    <xdr:to>
      <xdr:col>8</xdr:col>
      <xdr:colOff>323776</xdr:colOff>
      <xdr:row>47</xdr:row>
      <xdr:rowOff>18943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8801100"/>
          <a:ext cx="590476" cy="8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58</xdr:row>
          <xdr:rowOff>0</xdr:rowOff>
        </xdr:from>
        <xdr:to>
          <xdr:col>2</xdr:col>
          <xdr:colOff>381000</xdr:colOff>
          <xdr:row>59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59</xdr:row>
          <xdr:rowOff>0</xdr:rowOff>
        </xdr:from>
        <xdr:to>
          <xdr:col>2</xdr:col>
          <xdr:colOff>381000</xdr:colOff>
          <xdr:row>60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60</xdr:row>
          <xdr:rowOff>0</xdr:rowOff>
        </xdr:from>
        <xdr:to>
          <xdr:col>2</xdr:col>
          <xdr:colOff>381000</xdr:colOff>
          <xdr:row>61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61</xdr:row>
          <xdr:rowOff>0</xdr:rowOff>
        </xdr:from>
        <xdr:to>
          <xdr:col>2</xdr:col>
          <xdr:colOff>381000</xdr:colOff>
          <xdr:row>62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62</xdr:row>
          <xdr:rowOff>0</xdr:rowOff>
        </xdr:from>
        <xdr:to>
          <xdr:col>2</xdr:col>
          <xdr:colOff>381000</xdr:colOff>
          <xdr:row>63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63</xdr:row>
          <xdr:rowOff>0</xdr:rowOff>
        </xdr:from>
        <xdr:to>
          <xdr:col>2</xdr:col>
          <xdr:colOff>381000</xdr:colOff>
          <xdr:row>64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64</xdr:row>
          <xdr:rowOff>0</xdr:rowOff>
        </xdr:from>
        <xdr:to>
          <xdr:col>2</xdr:col>
          <xdr:colOff>381000</xdr:colOff>
          <xdr:row>65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50</xdr:row>
          <xdr:rowOff>0</xdr:rowOff>
        </xdr:from>
        <xdr:to>
          <xdr:col>2</xdr:col>
          <xdr:colOff>381000</xdr:colOff>
          <xdr:row>51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51</xdr:row>
          <xdr:rowOff>0</xdr:rowOff>
        </xdr:from>
        <xdr:to>
          <xdr:col>2</xdr:col>
          <xdr:colOff>381000</xdr:colOff>
          <xdr:row>52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52</xdr:row>
          <xdr:rowOff>0</xdr:rowOff>
        </xdr:from>
        <xdr:to>
          <xdr:col>2</xdr:col>
          <xdr:colOff>381000</xdr:colOff>
          <xdr:row>53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53</xdr:row>
          <xdr:rowOff>0</xdr:rowOff>
        </xdr:from>
        <xdr:to>
          <xdr:col>2</xdr:col>
          <xdr:colOff>381000</xdr:colOff>
          <xdr:row>54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66</xdr:row>
          <xdr:rowOff>0</xdr:rowOff>
        </xdr:from>
        <xdr:to>
          <xdr:col>2</xdr:col>
          <xdr:colOff>381000</xdr:colOff>
          <xdr:row>67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67</xdr:row>
          <xdr:rowOff>0</xdr:rowOff>
        </xdr:from>
        <xdr:to>
          <xdr:col>2</xdr:col>
          <xdr:colOff>381000</xdr:colOff>
          <xdr:row>68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68</xdr:row>
          <xdr:rowOff>0</xdr:rowOff>
        </xdr:from>
        <xdr:to>
          <xdr:col>2</xdr:col>
          <xdr:colOff>381000</xdr:colOff>
          <xdr:row>69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69</xdr:row>
          <xdr:rowOff>0</xdr:rowOff>
        </xdr:from>
        <xdr:to>
          <xdr:col>2</xdr:col>
          <xdr:colOff>381000</xdr:colOff>
          <xdr:row>70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70</xdr:row>
          <xdr:rowOff>0</xdr:rowOff>
        </xdr:from>
        <xdr:to>
          <xdr:col>2</xdr:col>
          <xdr:colOff>381000</xdr:colOff>
          <xdr:row>71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71</xdr:row>
          <xdr:rowOff>0</xdr:rowOff>
        </xdr:from>
        <xdr:to>
          <xdr:col>2</xdr:col>
          <xdr:colOff>381000</xdr:colOff>
          <xdr:row>72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71</xdr:row>
          <xdr:rowOff>0</xdr:rowOff>
        </xdr:from>
        <xdr:to>
          <xdr:col>2</xdr:col>
          <xdr:colOff>381000</xdr:colOff>
          <xdr:row>72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72</xdr:row>
          <xdr:rowOff>0</xdr:rowOff>
        </xdr:from>
        <xdr:to>
          <xdr:col>2</xdr:col>
          <xdr:colOff>381000</xdr:colOff>
          <xdr:row>73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74</xdr:row>
          <xdr:rowOff>0</xdr:rowOff>
        </xdr:from>
        <xdr:to>
          <xdr:col>2</xdr:col>
          <xdr:colOff>381000</xdr:colOff>
          <xdr:row>75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75</xdr:row>
          <xdr:rowOff>0</xdr:rowOff>
        </xdr:from>
        <xdr:to>
          <xdr:col>2</xdr:col>
          <xdr:colOff>381000</xdr:colOff>
          <xdr:row>76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76</xdr:row>
          <xdr:rowOff>0</xdr:rowOff>
        </xdr:from>
        <xdr:to>
          <xdr:col>2</xdr:col>
          <xdr:colOff>381000</xdr:colOff>
          <xdr:row>77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78</xdr:row>
          <xdr:rowOff>0</xdr:rowOff>
        </xdr:from>
        <xdr:to>
          <xdr:col>2</xdr:col>
          <xdr:colOff>381000</xdr:colOff>
          <xdr:row>79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81</xdr:row>
          <xdr:rowOff>0</xdr:rowOff>
        </xdr:from>
        <xdr:to>
          <xdr:col>2</xdr:col>
          <xdr:colOff>381000</xdr:colOff>
          <xdr:row>82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82</xdr:row>
          <xdr:rowOff>0</xdr:rowOff>
        </xdr:from>
        <xdr:to>
          <xdr:col>2</xdr:col>
          <xdr:colOff>381000</xdr:colOff>
          <xdr:row>83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83</xdr:row>
          <xdr:rowOff>0</xdr:rowOff>
        </xdr:from>
        <xdr:to>
          <xdr:col>2</xdr:col>
          <xdr:colOff>381000</xdr:colOff>
          <xdr:row>84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79</xdr:row>
          <xdr:rowOff>0</xdr:rowOff>
        </xdr:from>
        <xdr:to>
          <xdr:col>2</xdr:col>
          <xdr:colOff>381000</xdr:colOff>
          <xdr:row>80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9"/>
  <sheetViews>
    <sheetView tabSelected="1" zoomScale="70" zoomScaleNormal="70" workbookViewId="0"/>
  </sheetViews>
  <sheetFormatPr defaultRowHeight="15" x14ac:dyDescent="0.25"/>
  <cols>
    <col min="1" max="1" width="1.85546875" style="70" customWidth="1"/>
    <col min="2" max="14" width="9.140625" style="2"/>
    <col min="15" max="15" width="1.85546875" style="70" customWidth="1"/>
    <col min="16" max="28" width="9.140625" style="2"/>
    <col min="29" max="29" width="1.85546875" style="70" customWidth="1"/>
    <col min="30" max="16384" width="9.140625" style="2"/>
  </cols>
  <sheetData>
    <row r="2" spans="3:27" ht="15.75" thickBot="1" x14ac:dyDescent="0.3"/>
    <row r="3" spans="3:27" ht="36.75" thickBot="1" x14ac:dyDescent="0.6">
      <c r="C3" s="101" t="s">
        <v>1280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  <c r="Q3" s="104" t="s">
        <v>1275</v>
      </c>
      <c r="R3" s="105"/>
      <c r="S3" s="105"/>
      <c r="T3" s="105"/>
      <c r="U3" s="105"/>
      <c r="V3" s="105"/>
      <c r="W3" s="105"/>
      <c r="X3" s="105"/>
      <c r="Y3" s="105"/>
      <c r="Z3" s="105"/>
      <c r="AA3" s="106"/>
    </row>
    <row r="4" spans="3:27" ht="15" customHeight="1" x14ac:dyDescent="0.55000000000000004"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3:27" x14ac:dyDescent="0.25">
      <c r="C5" s="72" t="s">
        <v>1281</v>
      </c>
      <c r="Q5" s="72" t="s">
        <v>1284</v>
      </c>
    </row>
    <row r="11" spans="3:27" x14ac:dyDescent="0.25">
      <c r="C11" s="72" t="s">
        <v>1282</v>
      </c>
      <c r="Q11" s="72" t="s">
        <v>1282</v>
      </c>
    </row>
    <row r="26" spans="3:17" x14ac:dyDescent="0.25">
      <c r="C26" s="72" t="s">
        <v>1283</v>
      </c>
      <c r="Q26" s="72" t="s">
        <v>1283</v>
      </c>
    </row>
    <row r="52" spans="3:18" x14ac:dyDescent="0.25">
      <c r="C52" s="72" t="s">
        <v>1285</v>
      </c>
      <c r="Q52" s="72" t="s">
        <v>1286</v>
      </c>
    </row>
    <row r="53" spans="3:18" x14ac:dyDescent="0.25">
      <c r="Q53" s="72" t="s">
        <v>1287</v>
      </c>
    </row>
    <row r="54" spans="3:18" x14ac:dyDescent="0.25">
      <c r="Q54" s="72" t="s">
        <v>1288</v>
      </c>
    </row>
    <row r="59" spans="3:18" x14ac:dyDescent="0.25">
      <c r="C59" s="72" t="s">
        <v>1290</v>
      </c>
    </row>
    <row r="60" spans="3:18" x14ac:dyDescent="0.25">
      <c r="R60" s="2" t="s">
        <v>1289</v>
      </c>
    </row>
    <row r="68" spans="3:17" x14ac:dyDescent="0.25">
      <c r="Q68" s="72" t="s">
        <v>1293</v>
      </c>
    </row>
    <row r="74" spans="3:17" x14ac:dyDescent="0.25">
      <c r="C74" s="72" t="s">
        <v>1291</v>
      </c>
    </row>
    <row r="77" spans="3:17" x14ac:dyDescent="0.25">
      <c r="Q77" s="72" t="s">
        <v>1294</v>
      </c>
    </row>
    <row r="85" spans="3:18" x14ac:dyDescent="0.25">
      <c r="C85" s="72" t="s">
        <v>1292</v>
      </c>
    </row>
    <row r="96" spans="3:18" x14ac:dyDescent="0.25">
      <c r="R96" s="73" t="s">
        <v>1295</v>
      </c>
    </row>
    <row r="97" spans="17:18" x14ac:dyDescent="0.25">
      <c r="R97" s="73" t="s">
        <v>1296</v>
      </c>
    </row>
    <row r="99" spans="17:18" x14ac:dyDescent="0.25">
      <c r="Q99" s="72" t="s">
        <v>1297</v>
      </c>
    </row>
    <row r="109" spans="17:18" x14ac:dyDescent="0.25">
      <c r="Q109" s="72" t="s">
        <v>1298</v>
      </c>
    </row>
  </sheetData>
  <sheetProtection algorithmName="SHA-512" hashValue="8yinqkDJNhGaTv0+EdTYnrcqcRjuPpWf3tFowt2T8cV+SEZxL3eaDXv/pri12Hq9b0eBFGi9E6LzGW7Dq9YQCg==" saltValue="eN5uaeIsKVFcPViLlZSrSg==" spinCount="100000" sheet="1" objects="1" scenarios="1"/>
  <mergeCells count="2">
    <mergeCell ref="C3:M3"/>
    <mergeCell ref="Q3:AA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1"/>
  <sheetViews>
    <sheetView zoomScaleNormal="100" workbookViewId="0"/>
  </sheetViews>
  <sheetFormatPr defaultRowHeight="15" x14ac:dyDescent="0.25"/>
  <cols>
    <col min="1" max="1" width="2.85546875" style="2" customWidth="1"/>
    <col min="2" max="2" width="10.85546875" style="1" customWidth="1"/>
    <col min="3" max="3" width="7.7109375" style="2" customWidth="1"/>
    <col min="4" max="4" width="3.28515625" style="3" customWidth="1"/>
    <col min="5" max="5" width="11.140625" style="2" customWidth="1"/>
    <col min="6" max="6" width="7.140625" style="2" customWidth="1"/>
    <col min="7" max="7" width="1.85546875" style="2" customWidth="1"/>
    <col min="8" max="8" width="9.140625" style="2" bestFit="1" customWidth="1"/>
    <col min="9" max="9" width="7.140625" style="2" customWidth="1"/>
    <col min="10" max="10" width="2" style="2" bestFit="1" customWidth="1"/>
    <col min="11" max="11" width="7.140625" style="2" customWidth="1"/>
    <col min="12" max="12" width="2" style="2" bestFit="1" customWidth="1"/>
    <col min="13" max="13" width="4.42578125" style="2" customWidth="1"/>
    <col min="14" max="14" width="4" style="2" customWidth="1"/>
    <col min="15" max="15" width="9.140625" style="2"/>
    <col min="16" max="16" width="2.85546875" style="2" customWidth="1"/>
    <col min="17" max="21" width="9.140625" style="2" hidden="1" customWidth="1"/>
    <col min="22" max="22" width="9.140625" style="2" customWidth="1"/>
    <col min="23" max="16384" width="9.140625" style="2"/>
  </cols>
  <sheetData>
    <row r="1" spans="1:21" ht="15.75" thickBot="1" x14ac:dyDescent="0.3">
      <c r="B1" s="29"/>
      <c r="Q1" s="107" t="s">
        <v>0</v>
      </c>
      <c r="R1" s="108"/>
      <c r="S1" s="108"/>
      <c r="T1" s="108"/>
      <c r="U1" s="109"/>
    </row>
    <row r="2" spans="1:21" ht="15" customHeight="1" x14ac:dyDescent="0.25">
      <c r="B2" s="110" t="s">
        <v>1</v>
      </c>
      <c r="C2" s="111"/>
      <c r="D2" s="114"/>
      <c r="E2" s="115"/>
      <c r="F2" s="115"/>
      <c r="G2" s="115"/>
      <c r="H2" s="115"/>
      <c r="I2" s="116"/>
      <c r="K2" s="120" t="s">
        <v>2</v>
      </c>
      <c r="L2" s="121"/>
      <c r="M2" s="121"/>
      <c r="N2" s="121"/>
      <c r="O2" s="122"/>
      <c r="P2" s="4"/>
    </row>
    <row r="3" spans="1:21" ht="15.75" customHeight="1" thickBot="1" x14ac:dyDescent="0.3">
      <c r="B3" s="112"/>
      <c r="C3" s="113"/>
      <c r="D3" s="117"/>
      <c r="E3" s="118"/>
      <c r="F3" s="118"/>
      <c r="G3" s="118"/>
      <c r="H3" s="118"/>
      <c r="I3" s="119"/>
      <c r="K3" s="123"/>
      <c r="L3" s="124"/>
      <c r="M3" s="124"/>
      <c r="N3" s="124"/>
      <c r="O3" s="125"/>
      <c r="P3" s="4"/>
    </row>
    <row r="4" spans="1:21" ht="22.5" customHeight="1" thickBot="1" x14ac:dyDescent="0.3">
      <c r="B4" s="110" t="s">
        <v>3</v>
      </c>
      <c r="C4" s="111"/>
      <c r="D4" s="126"/>
      <c r="E4" s="127"/>
      <c r="F4" s="127"/>
      <c r="G4" s="127"/>
      <c r="H4" s="127"/>
      <c r="I4" s="128"/>
      <c r="K4" s="140"/>
      <c r="L4" s="141"/>
      <c r="M4" s="141"/>
      <c r="N4" s="141"/>
      <c r="O4" s="142"/>
      <c r="P4" s="5"/>
    </row>
    <row r="5" spans="1:21" ht="22.5" customHeight="1" thickBot="1" x14ac:dyDescent="0.3">
      <c r="B5" s="110" t="s">
        <v>4</v>
      </c>
      <c r="C5" s="111"/>
      <c r="D5" s="114"/>
      <c r="E5" s="115"/>
      <c r="F5" s="115"/>
      <c r="G5" s="115"/>
      <c r="H5" s="115"/>
      <c r="I5" s="116"/>
      <c r="K5" s="143"/>
      <c r="L5" s="144"/>
      <c r="M5" s="144"/>
      <c r="N5" s="144"/>
      <c r="O5" s="145"/>
      <c r="P5" s="5"/>
    </row>
    <row r="6" spans="1:21" ht="22.5" customHeight="1" thickBot="1" x14ac:dyDescent="0.3">
      <c r="B6" s="129" t="s">
        <v>5</v>
      </c>
      <c r="C6" s="130"/>
      <c r="D6" s="114"/>
      <c r="E6" s="115"/>
      <c r="F6" s="115"/>
      <c r="G6" s="115"/>
      <c r="H6" s="115"/>
      <c r="I6" s="116"/>
      <c r="K6" s="143"/>
      <c r="L6" s="144"/>
      <c r="M6" s="144"/>
      <c r="N6" s="144"/>
      <c r="O6" s="145"/>
      <c r="P6" s="5"/>
    </row>
    <row r="7" spans="1:21" ht="22.5" customHeight="1" thickBot="1" x14ac:dyDescent="0.3">
      <c r="B7" s="149" t="s">
        <v>6</v>
      </c>
      <c r="C7" s="150"/>
      <c r="D7" s="83"/>
      <c r="E7" s="84"/>
      <c r="F7" s="84"/>
      <c r="G7" s="84"/>
      <c r="H7" s="84"/>
      <c r="I7" s="85"/>
      <c r="K7" s="146"/>
      <c r="L7" s="147"/>
      <c r="M7" s="147"/>
      <c r="N7" s="147"/>
      <c r="O7" s="148"/>
      <c r="P7" s="51"/>
    </row>
    <row r="8" spans="1:21" ht="22.5" customHeight="1" thickBot="1" x14ac:dyDescent="0.3">
      <c r="B8" s="149" t="s">
        <v>1300</v>
      </c>
      <c r="C8" s="150"/>
      <c r="D8" s="153"/>
      <c r="E8" s="154"/>
      <c r="F8" s="154"/>
      <c r="G8" s="154"/>
      <c r="H8" s="154"/>
      <c r="I8" s="155"/>
      <c r="K8" s="6"/>
      <c r="L8" s="6"/>
      <c r="M8" s="6"/>
      <c r="N8" s="6"/>
    </row>
    <row r="9" spans="1:21" ht="22.5" customHeight="1" thickBot="1" x14ac:dyDescent="0.3">
      <c r="B9" s="151" t="s">
        <v>1301</v>
      </c>
      <c r="C9" s="152"/>
      <c r="D9" s="153"/>
      <c r="E9" s="154"/>
      <c r="F9" s="154"/>
      <c r="G9" s="154"/>
      <c r="H9" s="154"/>
      <c r="I9" s="155"/>
      <c r="K9" s="131" t="s">
        <v>1274</v>
      </c>
      <c r="L9" s="132"/>
      <c r="M9" s="132"/>
      <c r="N9" s="132"/>
      <c r="O9" s="133"/>
    </row>
    <row r="10" spans="1:21" ht="18.75" customHeight="1" x14ac:dyDescent="0.25">
      <c r="B10" s="156" t="s">
        <v>7</v>
      </c>
      <c r="C10" s="157"/>
      <c r="D10" s="160" t="str">
        <f>B44</f>
        <v/>
      </c>
      <c r="E10" s="160"/>
      <c r="F10" s="160"/>
      <c r="G10" s="160"/>
      <c r="H10" s="160"/>
      <c r="I10" s="161"/>
      <c r="K10" s="134"/>
      <c r="L10" s="135"/>
      <c r="M10" s="135"/>
      <c r="N10" s="135"/>
      <c r="O10" s="136"/>
    </row>
    <row r="11" spans="1:21" ht="18.75" customHeight="1" thickBot="1" x14ac:dyDescent="0.3">
      <c r="B11" s="158"/>
      <c r="C11" s="159"/>
      <c r="D11" s="162"/>
      <c r="E11" s="162"/>
      <c r="F11" s="162"/>
      <c r="G11" s="162"/>
      <c r="H11" s="162"/>
      <c r="I11" s="163"/>
      <c r="K11" s="137"/>
      <c r="L11" s="138"/>
      <c r="M11" s="138"/>
      <c r="N11" s="138"/>
      <c r="O11" s="139"/>
    </row>
    <row r="12" spans="1:21" ht="15.75" thickBot="1" x14ac:dyDescent="0.3">
      <c r="B12" s="29"/>
    </row>
    <row r="13" spans="1:21" ht="15.75" thickBot="1" x14ac:dyDescent="0.3">
      <c r="B13" s="184" t="s">
        <v>8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</row>
    <row r="14" spans="1:21" x14ac:dyDescent="0.25">
      <c r="B14" s="29"/>
      <c r="P14" s="7"/>
    </row>
    <row r="15" spans="1:21" x14ac:dyDescent="0.25">
      <c r="B15" s="36" t="s">
        <v>9</v>
      </c>
      <c r="C15" s="9" t="s">
        <v>10</v>
      </c>
    </row>
    <row r="16" spans="1:21" s="3" customFormat="1" x14ac:dyDescent="0.25">
      <c r="A16" s="2"/>
      <c r="B16" s="37"/>
      <c r="C16" s="2" t="s">
        <v>11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3" customFormat="1" x14ac:dyDescent="0.25">
      <c r="A17" s="2"/>
      <c r="B17" s="37"/>
      <c r="C17" s="2" t="s">
        <v>12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3" customFormat="1" x14ac:dyDescent="0.25">
      <c r="A18" s="2"/>
      <c r="B18" s="37"/>
      <c r="C18" s="2" t="s">
        <v>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3" customFormat="1" x14ac:dyDescent="0.25">
      <c r="A19" s="2"/>
      <c r="B19" s="37"/>
      <c r="C19" s="2" t="s">
        <v>1253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3" customFormat="1" x14ac:dyDescent="0.25">
      <c r="A20" s="2"/>
      <c r="B20" s="37"/>
      <c r="C20" s="2" t="s">
        <v>14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3" customFormat="1" x14ac:dyDescent="0.25">
      <c r="A21" s="2"/>
      <c r="B21" s="29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B22" s="36" t="s">
        <v>15</v>
      </c>
      <c r="C22" s="9" t="s">
        <v>10</v>
      </c>
    </row>
    <row r="23" spans="1:15" s="3" customFormat="1" x14ac:dyDescent="0.25">
      <c r="A23" s="2"/>
      <c r="B23" s="37"/>
      <c r="C23" s="2" t="s">
        <v>16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3" customFormat="1" x14ac:dyDescent="0.25">
      <c r="A24" s="2"/>
      <c r="B24" s="37"/>
      <c r="C24" s="2" t="s">
        <v>17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3" customFormat="1" x14ac:dyDescent="0.25">
      <c r="A25" s="2"/>
      <c r="B25" s="37"/>
      <c r="C25" s="2" t="s">
        <v>18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3" customFormat="1" x14ac:dyDescent="0.25">
      <c r="A26" s="2"/>
      <c r="B26" s="37"/>
      <c r="C26" s="2" t="s">
        <v>19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3" customFormat="1" x14ac:dyDescent="0.25">
      <c r="A27" s="2"/>
      <c r="B27" s="29"/>
      <c r="C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B28" s="36" t="s">
        <v>20</v>
      </c>
      <c r="C28" s="9" t="s">
        <v>10</v>
      </c>
    </row>
    <row r="29" spans="1:15" s="3" customFormat="1" x14ac:dyDescent="0.25">
      <c r="A29" s="2"/>
      <c r="B29" s="37"/>
      <c r="C29" s="2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3" customFormat="1" x14ac:dyDescent="0.25">
      <c r="A30" s="2"/>
      <c r="B30" s="37"/>
      <c r="C30" s="2" t="s">
        <v>22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B31" s="37"/>
      <c r="C31" s="2" t="s">
        <v>1254</v>
      </c>
    </row>
    <row r="32" spans="1:15" x14ac:dyDescent="0.25">
      <c r="B32" s="37"/>
      <c r="C32" s="2" t="s">
        <v>23</v>
      </c>
    </row>
    <row r="33" spans="2:21" x14ac:dyDescent="0.25">
      <c r="B33" s="37"/>
      <c r="C33" s="2" t="s">
        <v>24</v>
      </c>
    </row>
    <row r="34" spans="2:21" x14ac:dyDescent="0.25">
      <c r="B34" s="51"/>
    </row>
    <row r="35" spans="2:21" x14ac:dyDescent="0.25">
      <c r="B35" s="36" t="s">
        <v>1255</v>
      </c>
      <c r="C35" s="9" t="s">
        <v>10</v>
      </c>
    </row>
    <row r="36" spans="2:21" ht="15" customHeight="1" x14ac:dyDescent="0.25">
      <c r="B36" s="37"/>
      <c r="C36" s="2" t="s">
        <v>1256</v>
      </c>
    </row>
    <row r="37" spans="2:21" ht="15.75" thickBot="1" x14ac:dyDescent="0.3">
      <c r="B37" s="29"/>
    </row>
    <row r="38" spans="2:21" x14ac:dyDescent="0.25">
      <c r="B38" s="187" t="s">
        <v>115</v>
      </c>
      <c r="C38" s="189"/>
      <c r="D38" s="190"/>
      <c r="E38" s="190"/>
      <c r="F38" s="190"/>
      <c r="G38" s="190"/>
      <c r="H38" s="190"/>
      <c r="I38" s="190"/>
      <c r="J38" s="190"/>
      <c r="K38" s="190"/>
      <c r="L38" s="190"/>
      <c r="M38" s="191"/>
    </row>
    <row r="39" spans="2:21" ht="15.75" thickBot="1" x14ac:dyDescent="0.3">
      <c r="B39" s="188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4"/>
    </row>
    <row r="40" spans="2:21" ht="15" customHeight="1" x14ac:dyDescent="0.25">
      <c r="B40" s="47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2:21" ht="15.75" customHeight="1" thickBot="1" x14ac:dyDescent="0.3">
      <c r="B41" s="74"/>
      <c r="C41" s="7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21" ht="15.75" thickBot="1" x14ac:dyDescent="0.3">
      <c r="B42" s="74"/>
      <c r="C42" s="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Q42" s="107" t="s">
        <v>0</v>
      </c>
      <c r="R42" s="108"/>
      <c r="S42" s="108"/>
      <c r="T42" s="108"/>
      <c r="U42" s="109"/>
    </row>
    <row r="43" spans="2:21" ht="15.75" thickBot="1" x14ac:dyDescent="0.3"/>
    <row r="44" spans="2:21" ht="19.5" thickBot="1" x14ac:dyDescent="0.35">
      <c r="B44" s="175" t="str">
        <f>IF(B46="","",IF(B48&lt;6.1,"Street Stock", IF(B48&gt;10.99,"Unlimited","Modified")))</f>
        <v/>
      </c>
      <c r="C44" s="176"/>
      <c r="D44" s="10" t="s">
        <v>25</v>
      </c>
      <c r="I44" s="11"/>
      <c r="J44" s="171" t="s">
        <v>26</v>
      </c>
      <c r="K44" s="172"/>
      <c r="L44" s="173"/>
      <c r="M44" s="171" t="s">
        <v>27</v>
      </c>
      <c r="N44" s="172"/>
      <c r="O44" s="173"/>
      <c r="P44" s="12"/>
      <c r="T44" s="2" t="s">
        <v>28</v>
      </c>
      <c r="U44" s="2" t="s">
        <v>26</v>
      </c>
    </row>
    <row r="45" spans="2:21" ht="15.75" thickBot="1" x14ac:dyDescent="0.3">
      <c r="J45" s="171" t="s">
        <v>29</v>
      </c>
      <c r="K45" s="172"/>
      <c r="L45" s="173"/>
      <c r="M45" s="168" t="s">
        <v>30</v>
      </c>
      <c r="N45" s="169"/>
      <c r="O45" s="170"/>
      <c r="T45" s="13" t="s">
        <v>31</v>
      </c>
      <c r="U45" s="14">
        <v>0</v>
      </c>
    </row>
    <row r="46" spans="2:21" ht="15.75" thickBot="1" x14ac:dyDescent="0.3">
      <c r="B46" s="58"/>
      <c r="C46" s="15" t="s">
        <v>32</v>
      </c>
      <c r="J46" s="165" t="s">
        <v>33</v>
      </c>
      <c r="K46" s="166"/>
      <c r="L46" s="167"/>
      <c r="M46" s="168" t="s">
        <v>34</v>
      </c>
      <c r="N46" s="169"/>
      <c r="O46" s="170"/>
      <c r="P46" s="16"/>
      <c r="T46" s="17" t="s">
        <v>35</v>
      </c>
      <c r="U46" s="14">
        <v>1</v>
      </c>
    </row>
    <row r="47" spans="2:21" ht="15.75" thickBot="1" x14ac:dyDescent="0.3">
      <c r="B47" s="58"/>
      <c r="C47" s="2" t="s">
        <v>36</v>
      </c>
      <c r="J47" s="171" t="s">
        <v>37</v>
      </c>
      <c r="K47" s="172"/>
      <c r="L47" s="173"/>
      <c r="M47" s="171" t="s">
        <v>38</v>
      </c>
      <c r="N47" s="172"/>
      <c r="O47" s="173"/>
      <c r="P47" s="16"/>
      <c r="T47" s="13" t="s">
        <v>39</v>
      </c>
      <c r="U47" s="14">
        <v>3</v>
      </c>
    </row>
    <row r="48" spans="2:21" ht="15.75" thickBot="1" x14ac:dyDescent="0.3">
      <c r="B48" s="18">
        <f>SUM(B55,B65,B71,B73,B75,B78,B81)+IF(B46="",0,VLOOKUP(B46,T45:U48,2))</f>
        <v>0</v>
      </c>
      <c r="C48" s="2" t="s">
        <v>40</v>
      </c>
      <c r="I48" s="19"/>
      <c r="P48" s="20"/>
      <c r="T48" s="13" t="s">
        <v>41</v>
      </c>
      <c r="U48" s="14">
        <v>4</v>
      </c>
    </row>
    <row r="49" spans="1:21" x14ac:dyDescent="0.25">
      <c r="I49" s="19"/>
      <c r="P49" s="20"/>
    </row>
    <row r="50" spans="1:21" x14ac:dyDescent="0.25">
      <c r="C50" s="21"/>
      <c r="I50" s="16"/>
      <c r="J50" s="22"/>
      <c r="K50" s="22"/>
      <c r="L50" s="22"/>
      <c r="M50" s="23"/>
      <c r="N50" s="24"/>
      <c r="O50" s="24"/>
      <c r="P50" s="20"/>
      <c r="Q50" s="25" t="s">
        <v>43</v>
      </c>
      <c r="R50" s="25"/>
    </row>
    <row r="51" spans="1:21" x14ac:dyDescent="0.25">
      <c r="A51" s="179" t="s">
        <v>42</v>
      </c>
      <c r="B51" s="55" t="str">
        <f>IF(R51=TRUE,Q51,"")</f>
        <v/>
      </c>
      <c r="C51" s="23"/>
      <c r="D51" s="26" t="s">
        <v>44</v>
      </c>
      <c r="E51" s="174" t="s">
        <v>45</v>
      </c>
      <c r="F51" s="174"/>
      <c r="G51" s="174"/>
      <c r="H51" s="174"/>
      <c r="I51" s="174"/>
      <c r="J51" s="174"/>
      <c r="K51" s="174"/>
      <c r="L51" s="174"/>
      <c r="M51" s="174"/>
      <c r="N51" s="27"/>
      <c r="Q51" s="25">
        <v>6</v>
      </c>
      <c r="R51" s="54" t="b">
        <v>0</v>
      </c>
    </row>
    <row r="52" spans="1:21" x14ac:dyDescent="0.25">
      <c r="A52" s="179"/>
      <c r="B52" s="55" t="str">
        <f t="shared" ref="B52:B53" si="0">IF(R52=TRUE,Q52,"")</f>
        <v/>
      </c>
      <c r="C52" s="23"/>
      <c r="D52" s="26" t="s">
        <v>47</v>
      </c>
      <c r="E52" s="164" t="s">
        <v>48</v>
      </c>
      <c r="F52" s="164"/>
      <c r="G52" s="164"/>
      <c r="H52" s="164"/>
      <c r="I52" s="164"/>
      <c r="J52" s="164"/>
      <c r="K52" s="164"/>
      <c r="L52" s="164"/>
      <c r="M52" s="164"/>
      <c r="N52" s="27"/>
      <c r="Q52" s="25">
        <v>4</v>
      </c>
      <c r="R52" s="54" t="b">
        <v>0</v>
      </c>
    </row>
    <row r="53" spans="1:21" x14ac:dyDescent="0.25">
      <c r="A53" s="179"/>
      <c r="B53" s="55" t="str">
        <f t="shared" si="0"/>
        <v/>
      </c>
      <c r="C53" s="23"/>
      <c r="D53" s="26" t="s">
        <v>49</v>
      </c>
      <c r="E53" s="164" t="s">
        <v>50</v>
      </c>
      <c r="F53" s="164"/>
      <c r="G53" s="164"/>
      <c r="H53" s="164"/>
      <c r="I53" s="164"/>
      <c r="J53" s="164"/>
      <c r="K53" s="164"/>
      <c r="L53" s="164"/>
      <c r="M53" s="164"/>
      <c r="N53" s="27"/>
      <c r="Q53" s="25">
        <v>0</v>
      </c>
      <c r="R53" s="54" t="b">
        <v>0</v>
      </c>
    </row>
    <row r="54" spans="1:21" x14ac:dyDescent="0.25">
      <c r="A54" s="179"/>
      <c r="B54" s="55" t="str">
        <f>IF(B47="","",VLOOKUP(B47,T59:U67,2))</f>
        <v/>
      </c>
      <c r="C54" s="23"/>
      <c r="D54" s="26" t="s">
        <v>1276</v>
      </c>
      <c r="E54" s="62" t="s">
        <v>1278</v>
      </c>
      <c r="F54" s="62"/>
      <c r="G54" s="62"/>
      <c r="H54" s="62"/>
      <c r="I54" s="62"/>
      <c r="J54" s="62"/>
      <c r="K54" s="62"/>
      <c r="L54" s="62"/>
      <c r="M54" s="62"/>
      <c r="N54" s="62"/>
      <c r="Q54" s="25"/>
      <c r="R54" s="54"/>
    </row>
    <row r="55" spans="1:21" x14ac:dyDescent="0.25">
      <c r="A55" s="179"/>
      <c r="B55" s="56" t="str">
        <f>IF(B46="","",SUM(B51:B54))</f>
        <v/>
      </c>
      <c r="C55" s="23"/>
      <c r="D55" s="26"/>
      <c r="E55" s="63" t="s">
        <v>1277</v>
      </c>
      <c r="F55" s="5"/>
      <c r="G55" s="5"/>
      <c r="H55" s="5"/>
      <c r="I55" s="5"/>
      <c r="J55" s="5"/>
      <c r="K55" s="5"/>
      <c r="L55" s="181"/>
      <c r="M55" s="181"/>
      <c r="N55" s="181"/>
      <c r="O55" s="181"/>
      <c r="P55" s="27"/>
      <c r="Q55" s="25"/>
      <c r="R55" s="54"/>
    </row>
    <row r="56" spans="1:21" ht="15" customHeight="1" x14ac:dyDescent="0.25">
      <c r="A56" s="179" t="s">
        <v>51</v>
      </c>
      <c r="B56" s="55" t="str">
        <f>IF(R56=TRUE,Q56,"")</f>
        <v/>
      </c>
      <c r="C56" s="23"/>
      <c r="D56" s="26" t="s">
        <v>52</v>
      </c>
      <c r="E56" s="180" t="s">
        <v>1299</v>
      </c>
      <c r="F56" s="180"/>
      <c r="G56" s="180"/>
      <c r="H56" s="180"/>
      <c r="I56" s="180"/>
      <c r="J56" s="180"/>
      <c r="K56" s="180"/>
      <c r="L56" s="180"/>
      <c r="M56" s="180"/>
      <c r="N56" s="180"/>
      <c r="O56" s="23"/>
      <c r="P56" s="23"/>
      <c r="Q56" s="25">
        <v>0</v>
      </c>
      <c r="R56" s="54" t="b">
        <v>0</v>
      </c>
    </row>
    <row r="57" spans="1:21" ht="15" customHeight="1" x14ac:dyDescent="0.25">
      <c r="A57" s="179"/>
      <c r="B57" s="55" t="str">
        <f t="shared" ref="B57:B63" si="1">IF(R57=TRUE,Q57,"")</f>
        <v/>
      </c>
      <c r="C57" s="23"/>
      <c r="D57" s="26" t="s">
        <v>53</v>
      </c>
      <c r="E57" s="180" t="s">
        <v>54</v>
      </c>
      <c r="F57" s="180"/>
      <c r="G57" s="180"/>
      <c r="H57" s="180"/>
      <c r="I57" s="180"/>
      <c r="J57" s="180"/>
      <c r="K57" s="180"/>
      <c r="L57" s="180"/>
      <c r="M57" s="180"/>
      <c r="N57" s="32"/>
      <c r="O57" s="23"/>
      <c r="P57" s="23"/>
      <c r="Q57" s="25">
        <v>1</v>
      </c>
      <c r="R57" s="54" t="b">
        <v>0</v>
      </c>
    </row>
    <row r="58" spans="1:21" ht="15" customHeight="1" x14ac:dyDescent="0.25">
      <c r="A58" s="179"/>
      <c r="B58" s="182" t="str">
        <f>IF(R58=TRUE,Q58,"")</f>
        <v/>
      </c>
      <c r="C58" s="23"/>
      <c r="D58" s="26" t="s">
        <v>55</v>
      </c>
      <c r="E58" s="180" t="s">
        <v>56</v>
      </c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33"/>
      <c r="Q58" s="25">
        <v>4</v>
      </c>
      <c r="R58" s="54" t="b">
        <v>0</v>
      </c>
      <c r="T58" s="25" t="s">
        <v>46</v>
      </c>
      <c r="U58" s="25"/>
    </row>
    <row r="59" spans="1:21" x14ac:dyDescent="0.25">
      <c r="A59" s="179"/>
      <c r="B59" s="183"/>
      <c r="C59" s="23"/>
      <c r="D59" s="26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23"/>
      <c r="Q59" s="25"/>
      <c r="R59" s="54"/>
      <c r="T59" s="25">
        <v>195</v>
      </c>
      <c r="U59" s="25">
        <v>0</v>
      </c>
    </row>
    <row r="60" spans="1:21" ht="15" customHeight="1" x14ac:dyDescent="0.25">
      <c r="A60" s="179"/>
      <c r="B60" s="57" t="str">
        <f t="shared" si="1"/>
        <v/>
      </c>
      <c r="C60" s="23"/>
      <c r="D60" s="26" t="s">
        <v>57</v>
      </c>
      <c r="E60" s="180" t="s">
        <v>58</v>
      </c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23"/>
      <c r="Q60" s="25">
        <v>1</v>
      </c>
      <c r="R60" s="54" t="b">
        <v>0</v>
      </c>
      <c r="T60" s="25">
        <v>205</v>
      </c>
      <c r="U60" s="25">
        <v>1</v>
      </c>
    </row>
    <row r="61" spans="1:21" ht="15" customHeight="1" x14ac:dyDescent="0.25">
      <c r="A61" s="179"/>
      <c r="B61" s="55" t="str">
        <f t="shared" si="1"/>
        <v/>
      </c>
      <c r="C61" s="23"/>
      <c r="D61" s="26" t="s">
        <v>59</v>
      </c>
      <c r="E61" s="180" t="s">
        <v>60</v>
      </c>
      <c r="F61" s="180"/>
      <c r="G61" s="180"/>
      <c r="H61" s="180"/>
      <c r="I61" s="180"/>
      <c r="J61" s="180"/>
      <c r="K61" s="180"/>
      <c r="L61" s="180"/>
      <c r="M61" s="180"/>
      <c r="N61" s="32"/>
      <c r="O61" s="23"/>
      <c r="P61" s="23"/>
      <c r="Q61" s="25">
        <v>3</v>
      </c>
      <c r="R61" s="54" t="b">
        <v>0</v>
      </c>
      <c r="T61" s="25">
        <v>215</v>
      </c>
      <c r="U61" s="25">
        <v>1</v>
      </c>
    </row>
    <row r="62" spans="1:21" ht="15" customHeight="1" x14ac:dyDescent="0.25">
      <c r="A62" s="179"/>
      <c r="B62" s="55" t="str">
        <f t="shared" si="1"/>
        <v/>
      </c>
      <c r="C62" s="23"/>
      <c r="D62" s="26" t="s">
        <v>61</v>
      </c>
      <c r="E62" s="180" t="s">
        <v>62</v>
      </c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33"/>
      <c r="Q62" s="25">
        <v>5</v>
      </c>
      <c r="R62" s="54" t="b">
        <v>0</v>
      </c>
      <c r="T62" s="31">
        <v>225</v>
      </c>
      <c r="U62" s="25">
        <v>2</v>
      </c>
    </row>
    <row r="63" spans="1:21" ht="15" customHeight="1" x14ac:dyDescent="0.25">
      <c r="A63" s="179"/>
      <c r="B63" s="55" t="str">
        <f t="shared" si="1"/>
        <v/>
      </c>
      <c r="C63" s="23"/>
      <c r="D63" s="26" t="s">
        <v>63</v>
      </c>
      <c r="E63" s="180" t="s">
        <v>64</v>
      </c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33"/>
      <c r="Q63" s="25">
        <v>4</v>
      </c>
      <c r="R63" s="54" t="b">
        <v>0</v>
      </c>
      <c r="T63" s="25">
        <v>235</v>
      </c>
      <c r="U63" s="25">
        <v>3</v>
      </c>
    </row>
    <row r="64" spans="1:21" ht="15" customHeight="1" x14ac:dyDescent="0.25">
      <c r="A64" s="179"/>
      <c r="B64" s="55" t="str">
        <f>IF(R64=TRUE,Q64,"")</f>
        <v/>
      </c>
      <c r="C64" s="23"/>
      <c r="D64" s="26" t="s">
        <v>65</v>
      </c>
      <c r="E64" s="180" t="s">
        <v>66</v>
      </c>
      <c r="F64" s="180"/>
      <c r="G64" s="180"/>
      <c r="H64" s="180"/>
      <c r="I64" s="180"/>
      <c r="J64" s="180"/>
      <c r="K64" s="180"/>
      <c r="L64" s="33"/>
      <c r="M64" s="33"/>
      <c r="N64" s="33"/>
      <c r="O64" s="33"/>
      <c r="P64" s="33"/>
      <c r="Q64" s="25">
        <v>1</v>
      </c>
      <c r="R64" s="54" t="b">
        <v>0</v>
      </c>
      <c r="T64" s="25">
        <v>245</v>
      </c>
      <c r="U64" s="25">
        <v>4</v>
      </c>
    </row>
    <row r="65" spans="1:21" x14ac:dyDescent="0.25">
      <c r="A65" s="179"/>
      <c r="B65" s="56" t="str">
        <f>IF(B46="","",SUM(B56:B64))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3"/>
      <c r="P65" s="23"/>
      <c r="Q65" s="25"/>
      <c r="R65" s="54"/>
      <c r="T65" s="25">
        <v>255</v>
      </c>
      <c r="U65" s="25">
        <v>5</v>
      </c>
    </row>
    <row r="66" spans="1:21" x14ac:dyDescent="0.25">
      <c r="A66" s="179" t="s">
        <v>67</v>
      </c>
      <c r="B66" s="55" t="str">
        <f>IF(R66=TRUE,Q66,"")</f>
        <v/>
      </c>
      <c r="C66" s="23"/>
      <c r="D66" s="26" t="s">
        <v>68</v>
      </c>
      <c r="E66" s="34" t="s">
        <v>69</v>
      </c>
      <c r="F66" s="34"/>
      <c r="G66" s="34"/>
      <c r="H66" s="34"/>
      <c r="I66" s="34"/>
      <c r="J66" s="34"/>
      <c r="K66" s="34"/>
      <c r="Q66" s="25">
        <v>0</v>
      </c>
      <c r="R66" s="54" t="b">
        <v>0</v>
      </c>
      <c r="T66" s="25">
        <v>265</v>
      </c>
      <c r="U66" s="25">
        <v>6</v>
      </c>
    </row>
    <row r="67" spans="1:21" x14ac:dyDescent="0.25">
      <c r="A67" s="179"/>
      <c r="B67" s="55" t="str">
        <f t="shared" ref="B67:B70" si="2">IF(R67=TRUE,Q67,"")</f>
        <v/>
      </c>
      <c r="C67" s="23"/>
      <c r="D67" s="26" t="s">
        <v>70</v>
      </c>
      <c r="E67" s="34" t="s">
        <v>71</v>
      </c>
      <c r="F67" s="34"/>
      <c r="G67" s="34"/>
      <c r="H67" s="34"/>
      <c r="I67" s="34"/>
      <c r="J67" s="34"/>
      <c r="K67" s="34"/>
      <c r="Q67" s="25">
        <v>0.5</v>
      </c>
      <c r="R67" s="54" t="b">
        <v>0</v>
      </c>
      <c r="T67" s="25">
        <v>275</v>
      </c>
      <c r="U67" s="25">
        <v>7</v>
      </c>
    </row>
    <row r="68" spans="1:21" x14ac:dyDescent="0.25">
      <c r="A68" s="179"/>
      <c r="B68" s="55" t="str">
        <f t="shared" si="2"/>
        <v/>
      </c>
      <c r="C68" s="23"/>
      <c r="D68" s="26" t="s">
        <v>72</v>
      </c>
      <c r="E68" s="34" t="s">
        <v>73</v>
      </c>
      <c r="F68" s="34"/>
      <c r="G68" s="34"/>
      <c r="H68" s="34"/>
      <c r="I68" s="34"/>
      <c r="J68" s="34"/>
      <c r="K68" s="34"/>
      <c r="Q68" s="25">
        <v>0.5</v>
      </c>
      <c r="R68" s="54" t="b">
        <v>0</v>
      </c>
    </row>
    <row r="69" spans="1:21" x14ac:dyDescent="0.25">
      <c r="A69" s="179"/>
      <c r="B69" s="55" t="str">
        <f t="shared" si="2"/>
        <v/>
      </c>
      <c r="C69" s="23"/>
      <c r="D69" s="26" t="s">
        <v>74</v>
      </c>
      <c r="E69" s="34" t="s">
        <v>75</v>
      </c>
      <c r="F69" s="34"/>
      <c r="G69" s="34"/>
      <c r="H69" s="34"/>
      <c r="I69" s="34"/>
      <c r="J69" s="34"/>
      <c r="K69" s="34"/>
      <c r="Q69" s="25">
        <v>1</v>
      </c>
      <c r="R69" s="54" t="b">
        <v>0</v>
      </c>
    </row>
    <row r="70" spans="1:21" x14ac:dyDescent="0.25">
      <c r="A70" s="179"/>
      <c r="B70" s="55" t="str">
        <f t="shared" si="2"/>
        <v/>
      </c>
      <c r="C70" s="23"/>
      <c r="D70" s="26" t="s">
        <v>76</v>
      </c>
      <c r="E70" s="34" t="s">
        <v>77</v>
      </c>
      <c r="F70" s="34"/>
      <c r="G70" s="34"/>
      <c r="H70" s="34"/>
      <c r="I70" s="34"/>
      <c r="J70" s="34"/>
      <c r="K70" s="34"/>
      <c r="Q70" s="25">
        <v>1</v>
      </c>
      <c r="R70" s="54" t="b">
        <v>0</v>
      </c>
    </row>
    <row r="71" spans="1:21" x14ac:dyDescent="0.25">
      <c r="A71" s="179"/>
      <c r="B71" s="56" t="str">
        <f>IF(B46="","",IF(SUM(B66:B70)&gt;2,2,SUM(B66:B70)))</f>
        <v/>
      </c>
      <c r="C71" s="50" t="s">
        <v>1263</v>
      </c>
      <c r="D71" s="49" t="s">
        <v>1262</v>
      </c>
      <c r="F71" s="27"/>
      <c r="G71" s="27"/>
      <c r="H71" s="27"/>
      <c r="I71" s="27"/>
      <c r="J71" s="27"/>
      <c r="K71" s="27"/>
      <c r="Q71" s="25"/>
      <c r="R71" s="54"/>
    </row>
    <row r="72" spans="1:21" ht="26.25" customHeight="1" x14ac:dyDescent="0.25">
      <c r="A72" s="179" t="s">
        <v>78</v>
      </c>
      <c r="B72" s="55" t="str">
        <f>IF(R72=TRUE,Q72,"")</f>
        <v/>
      </c>
      <c r="C72" s="23"/>
      <c r="D72" s="8" t="s">
        <v>79</v>
      </c>
      <c r="E72" s="34" t="s">
        <v>80</v>
      </c>
      <c r="F72" s="34"/>
      <c r="G72" s="34"/>
      <c r="H72" s="34"/>
      <c r="I72" s="34"/>
      <c r="J72" s="34"/>
      <c r="K72" s="34"/>
      <c r="Q72" s="25">
        <v>1</v>
      </c>
      <c r="R72" s="54" t="b">
        <v>0</v>
      </c>
    </row>
    <row r="73" spans="1:21" ht="26.25" customHeight="1" x14ac:dyDescent="0.25">
      <c r="A73" s="179"/>
      <c r="B73" s="56" t="str">
        <f>IF(B46="","",SUM(B72:B72))</f>
        <v/>
      </c>
      <c r="D73" s="26"/>
      <c r="E73" s="27"/>
      <c r="F73" s="27"/>
      <c r="G73" s="27"/>
      <c r="H73" s="27"/>
      <c r="I73" s="27"/>
      <c r="J73" s="27"/>
      <c r="K73" s="27"/>
      <c r="Q73" s="25"/>
      <c r="R73" s="54"/>
    </row>
    <row r="74" spans="1:21" ht="19.5" customHeight="1" x14ac:dyDescent="0.25">
      <c r="A74" s="179" t="s">
        <v>81</v>
      </c>
      <c r="B74" s="55" t="str">
        <f>IF(R74=TRUE,Q74,"")</f>
        <v/>
      </c>
      <c r="C74" s="23"/>
      <c r="D74" s="26" t="s">
        <v>82</v>
      </c>
      <c r="E74" s="178" t="s">
        <v>83</v>
      </c>
      <c r="F74" s="178"/>
      <c r="G74" s="178"/>
      <c r="H74" s="178"/>
      <c r="I74" s="178"/>
      <c r="J74" s="178"/>
      <c r="K74" s="178"/>
      <c r="L74" s="178"/>
      <c r="M74" s="178"/>
      <c r="N74" s="27"/>
      <c r="Q74" s="25">
        <v>0</v>
      </c>
      <c r="R74" s="54" t="b">
        <v>0</v>
      </c>
    </row>
    <row r="75" spans="1:21" ht="19.5" customHeight="1" x14ac:dyDescent="0.25">
      <c r="A75" s="179"/>
      <c r="B75" s="56" t="str">
        <f>IF(B46="","",SUM(B74:B74))</f>
        <v/>
      </c>
      <c r="E75" s="27"/>
      <c r="F75" s="35"/>
      <c r="G75" s="27"/>
      <c r="H75" s="27"/>
      <c r="I75" s="27"/>
      <c r="J75" s="27"/>
      <c r="K75" s="27"/>
      <c r="L75" s="27"/>
      <c r="M75" s="27"/>
      <c r="N75" s="27"/>
      <c r="Q75" s="25"/>
      <c r="R75" s="54"/>
    </row>
    <row r="76" spans="1:21" x14ac:dyDescent="0.25">
      <c r="A76" s="179" t="s">
        <v>84</v>
      </c>
      <c r="B76" s="55" t="str">
        <f>IF(R76=TRUE,Q76,"")</f>
        <v/>
      </c>
      <c r="C76" s="23"/>
      <c r="D76" s="26" t="s">
        <v>85</v>
      </c>
      <c r="E76" s="178" t="s">
        <v>86</v>
      </c>
      <c r="F76" s="178"/>
      <c r="G76" s="178"/>
      <c r="H76" s="178"/>
      <c r="I76" s="178"/>
      <c r="J76" s="178"/>
      <c r="K76" s="178"/>
      <c r="L76" s="178"/>
      <c r="M76" s="178"/>
      <c r="N76" s="27"/>
      <c r="Q76" s="25">
        <v>0.25</v>
      </c>
      <c r="R76" s="54" t="b">
        <v>0</v>
      </c>
    </row>
    <row r="77" spans="1:21" x14ac:dyDescent="0.25">
      <c r="A77" s="179"/>
      <c r="B77" s="55" t="str">
        <f>IF(R77=TRUE,Q77,"")</f>
        <v/>
      </c>
      <c r="C77" s="23"/>
      <c r="D77" s="26" t="s">
        <v>87</v>
      </c>
      <c r="E77" s="178" t="s">
        <v>88</v>
      </c>
      <c r="F77" s="178"/>
      <c r="G77" s="178"/>
      <c r="H77" s="178"/>
      <c r="I77" s="178"/>
      <c r="J77" s="178"/>
      <c r="K77" s="178"/>
      <c r="L77" s="178"/>
      <c r="M77" s="178"/>
      <c r="N77" s="27"/>
      <c r="Q77" s="25">
        <v>0.25</v>
      </c>
      <c r="R77" s="54" t="b">
        <v>0</v>
      </c>
    </row>
    <row r="78" spans="1:21" x14ac:dyDescent="0.25">
      <c r="A78" s="179"/>
      <c r="B78" s="56" t="str">
        <f>IF(B46="","",SUM(B76:B77))</f>
        <v/>
      </c>
      <c r="E78" s="27"/>
      <c r="F78" s="35"/>
      <c r="G78" s="27"/>
      <c r="H78" s="27"/>
      <c r="I78" s="27"/>
      <c r="J78" s="27"/>
      <c r="K78" s="27"/>
      <c r="L78" s="27"/>
      <c r="M78" s="27"/>
      <c r="N78" s="27"/>
      <c r="Q78" s="25"/>
      <c r="R78" s="54"/>
    </row>
    <row r="79" spans="1:21" x14ac:dyDescent="0.25">
      <c r="A79" s="179" t="s">
        <v>122</v>
      </c>
      <c r="B79" s="55" t="str">
        <f>IF(R79=TRUE,Q79,"")</f>
        <v/>
      </c>
      <c r="C79" s="23"/>
      <c r="D79" s="26" t="s">
        <v>123</v>
      </c>
      <c r="E79" s="178" t="s">
        <v>125</v>
      </c>
      <c r="F79" s="178"/>
      <c r="G79" s="178"/>
      <c r="H79" s="178"/>
      <c r="I79" s="178"/>
      <c r="J79" s="178"/>
      <c r="K79" s="178"/>
      <c r="L79" s="178"/>
      <c r="M79" s="178"/>
      <c r="N79" s="39"/>
      <c r="Q79" s="25">
        <v>0.25</v>
      </c>
      <c r="R79" s="54" t="b">
        <v>0</v>
      </c>
    </row>
    <row r="80" spans="1:21" x14ac:dyDescent="0.25">
      <c r="A80" s="179"/>
      <c r="B80" s="55" t="str">
        <f>IF(R80=TRUE,Q80,"")</f>
        <v/>
      </c>
      <c r="C80" s="23"/>
      <c r="D80" s="26" t="s">
        <v>124</v>
      </c>
      <c r="E80" s="178" t="s">
        <v>126</v>
      </c>
      <c r="F80" s="178"/>
      <c r="G80" s="178"/>
      <c r="H80" s="178"/>
      <c r="I80" s="178"/>
      <c r="J80" s="178"/>
      <c r="K80" s="178"/>
      <c r="L80" s="178"/>
      <c r="M80" s="178"/>
      <c r="N80" s="39"/>
      <c r="Q80" s="25">
        <v>1</v>
      </c>
      <c r="R80" s="54" t="b">
        <v>0</v>
      </c>
    </row>
    <row r="81" spans="1:18" x14ac:dyDescent="0.25">
      <c r="A81" s="179"/>
      <c r="B81" s="56" t="str">
        <f>IF(B46="","",SUM(B79:B80))</f>
        <v/>
      </c>
      <c r="E81" s="39"/>
      <c r="F81" s="35"/>
      <c r="G81" s="39"/>
      <c r="H81" s="39"/>
      <c r="I81" s="39"/>
      <c r="J81" s="39"/>
      <c r="K81" s="39"/>
      <c r="L81" s="39"/>
      <c r="M81" s="39"/>
      <c r="N81" s="39"/>
      <c r="Q81" s="25"/>
      <c r="R81" s="54"/>
    </row>
  </sheetData>
  <sheetProtection algorithmName="SHA-512" hashValue="2boNW2NYKH5PbvrpoNTSV5udTAQ7hTBXUGEnsProI4/vb2p6qLtN8Q4CLJioH4tT0zBbmT6b5lAUBLNQe1TQOA==" saltValue="L0fU61XmcDMjIisHFLnaxA==" spinCount="100000" sheet="1" objects="1" scenarios="1"/>
  <mergeCells count="65">
    <mergeCell ref="B13:O13"/>
    <mergeCell ref="B38:B39"/>
    <mergeCell ref="C38:M39"/>
    <mergeCell ref="D41:E41"/>
    <mergeCell ref="F41:G41"/>
    <mergeCell ref="H41:I41"/>
    <mergeCell ref="J41:M41"/>
    <mergeCell ref="E53:M53"/>
    <mergeCell ref="L55:O55"/>
    <mergeCell ref="E56:N56"/>
    <mergeCell ref="E57:M57"/>
    <mergeCell ref="B58:B59"/>
    <mergeCell ref="E58:O59"/>
    <mergeCell ref="E61:M61"/>
    <mergeCell ref="E62:O62"/>
    <mergeCell ref="E63:O63"/>
    <mergeCell ref="E60:O60"/>
    <mergeCell ref="E64:K64"/>
    <mergeCell ref="A79:A81"/>
    <mergeCell ref="A56:A65"/>
    <mergeCell ref="A51:A55"/>
    <mergeCell ref="A66:A71"/>
    <mergeCell ref="A72:A73"/>
    <mergeCell ref="A74:A75"/>
    <mergeCell ref="A76:A78"/>
    <mergeCell ref="E79:M79"/>
    <mergeCell ref="E80:M80"/>
    <mergeCell ref="E74:M74"/>
    <mergeCell ref="E76:M76"/>
    <mergeCell ref="E77:M77"/>
    <mergeCell ref="Q42:U42"/>
    <mergeCell ref="B44:C44"/>
    <mergeCell ref="J44:L44"/>
    <mergeCell ref="M44:O44"/>
    <mergeCell ref="J45:L45"/>
    <mergeCell ref="M45:O45"/>
    <mergeCell ref="D42:E42"/>
    <mergeCell ref="F42:G42"/>
    <mergeCell ref="H42:I42"/>
    <mergeCell ref="J42:M42"/>
    <mergeCell ref="E52:M52"/>
    <mergeCell ref="J46:L46"/>
    <mergeCell ref="M46:O46"/>
    <mergeCell ref="J47:L47"/>
    <mergeCell ref="M47:O47"/>
    <mergeCell ref="E51:M51"/>
    <mergeCell ref="B5:C5"/>
    <mergeCell ref="D5:I5"/>
    <mergeCell ref="B6:C6"/>
    <mergeCell ref="D6:I6"/>
    <mergeCell ref="K9:O11"/>
    <mergeCell ref="K4:O7"/>
    <mergeCell ref="B8:C8"/>
    <mergeCell ref="B7:C7"/>
    <mergeCell ref="B9:C9"/>
    <mergeCell ref="D8:I8"/>
    <mergeCell ref="D9:I9"/>
    <mergeCell ref="B10:C11"/>
    <mergeCell ref="D10:I11"/>
    <mergeCell ref="Q1:U1"/>
    <mergeCell ref="B2:C3"/>
    <mergeCell ref="D2:I3"/>
    <mergeCell ref="K2:O3"/>
    <mergeCell ref="B4:C4"/>
    <mergeCell ref="D4:I4"/>
  </mergeCells>
  <dataValidations count="2">
    <dataValidation type="list" allowBlank="1" showInputMessage="1" showErrorMessage="1" sqref="B46">
      <formula1>$T$45:$T$48</formula1>
    </dataValidation>
    <dataValidation type="list" allowBlank="1" showInputMessage="1" showErrorMessage="1" sqref="B47">
      <formula1>$T$59:$T$67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55</xdr:row>
                    <xdr:rowOff>0</xdr:rowOff>
                  </from>
                  <to>
                    <xdr:col>2</xdr:col>
                    <xdr:colOff>381000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56</xdr:row>
                    <xdr:rowOff>0</xdr:rowOff>
                  </from>
                  <to>
                    <xdr:col>2</xdr:col>
                    <xdr:colOff>381000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57</xdr:row>
                    <xdr:rowOff>0</xdr:rowOff>
                  </from>
                  <to>
                    <xdr:col>2</xdr:col>
                    <xdr:colOff>381000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180975</xdr:colOff>
                    <xdr:row>60</xdr:row>
                    <xdr:rowOff>0</xdr:rowOff>
                  </from>
                  <to>
                    <xdr:col>2</xdr:col>
                    <xdr:colOff>381000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180975</xdr:colOff>
                    <xdr:row>61</xdr:row>
                    <xdr:rowOff>0</xdr:rowOff>
                  </from>
                  <to>
                    <xdr:col>2</xdr:col>
                    <xdr:colOff>381000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180975</xdr:colOff>
                    <xdr:row>50</xdr:row>
                    <xdr:rowOff>0</xdr:rowOff>
                  </from>
                  <to>
                    <xdr:col>2</xdr:col>
                    <xdr:colOff>381000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180975</xdr:colOff>
                    <xdr:row>51</xdr:row>
                    <xdr:rowOff>0</xdr:rowOff>
                  </from>
                  <to>
                    <xdr:col>2</xdr:col>
                    <xdr:colOff>381000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180975</xdr:colOff>
                    <xdr:row>52</xdr:row>
                    <xdr:rowOff>0</xdr:rowOff>
                  </from>
                  <to>
                    <xdr:col>2</xdr:col>
                    <xdr:colOff>381000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180975</xdr:colOff>
                    <xdr:row>65</xdr:row>
                    <xdr:rowOff>0</xdr:rowOff>
                  </from>
                  <to>
                    <xdr:col>2</xdr:col>
                    <xdr:colOff>381000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</xdr:col>
                    <xdr:colOff>180975</xdr:colOff>
                    <xdr:row>66</xdr:row>
                    <xdr:rowOff>0</xdr:rowOff>
                  </from>
                  <to>
                    <xdr:col>2</xdr:col>
                    <xdr:colOff>381000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</xdr:col>
                    <xdr:colOff>180975</xdr:colOff>
                    <xdr:row>67</xdr:row>
                    <xdr:rowOff>0</xdr:rowOff>
                  </from>
                  <to>
                    <xdr:col>2</xdr:col>
                    <xdr:colOff>381000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68</xdr:row>
                    <xdr:rowOff>0</xdr:rowOff>
                  </from>
                  <to>
                    <xdr:col>2</xdr:col>
                    <xdr:colOff>381000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69</xdr:row>
                    <xdr:rowOff>0</xdr:rowOff>
                  </from>
                  <to>
                    <xdr:col>2</xdr:col>
                    <xdr:colOff>381000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</xdr:col>
                    <xdr:colOff>180975</xdr:colOff>
                    <xdr:row>71</xdr:row>
                    <xdr:rowOff>66675</xdr:rowOff>
                  </from>
                  <to>
                    <xdr:col>2</xdr:col>
                    <xdr:colOff>381000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</xdr:col>
                    <xdr:colOff>180975</xdr:colOff>
                    <xdr:row>73</xdr:row>
                    <xdr:rowOff>0</xdr:rowOff>
                  </from>
                  <to>
                    <xdr:col>2</xdr:col>
                    <xdr:colOff>381000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</xdr:col>
                    <xdr:colOff>180975</xdr:colOff>
                    <xdr:row>75</xdr:row>
                    <xdr:rowOff>0</xdr:rowOff>
                  </from>
                  <to>
                    <xdr:col>2</xdr:col>
                    <xdr:colOff>381000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</xdr:col>
                    <xdr:colOff>180975</xdr:colOff>
                    <xdr:row>76</xdr:row>
                    <xdr:rowOff>0</xdr:rowOff>
                  </from>
                  <to>
                    <xdr:col>2</xdr:col>
                    <xdr:colOff>381000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</xdr:col>
                    <xdr:colOff>180975</xdr:colOff>
                    <xdr:row>76</xdr:row>
                    <xdr:rowOff>0</xdr:rowOff>
                  </from>
                  <to>
                    <xdr:col>2</xdr:col>
                    <xdr:colOff>381000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</xdr:col>
                    <xdr:colOff>180975</xdr:colOff>
                    <xdr:row>78</xdr:row>
                    <xdr:rowOff>0</xdr:rowOff>
                  </from>
                  <to>
                    <xdr:col>2</xdr:col>
                    <xdr:colOff>381000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2</xdr:col>
                    <xdr:colOff>180975</xdr:colOff>
                    <xdr:row>79</xdr:row>
                    <xdr:rowOff>0</xdr:rowOff>
                  </from>
                  <to>
                    <xdr:col>2</xdr:col>
                    <xdr:colOff>381000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</xdr:col>
                    <xdr:colOff>180975</xdr:colOff>
                    <xdr:row>79</xdr:row>
                    <xdr:rowOff>0</xdr:rowOff>
                  </from>
                  <to>
                    <xdr:col>2</xdr:col>
                    <xdr:colOff>381000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2</xdr:col>
                    <xdr:colOff>180975</xdr:colOff>
                    <xdr:row>58</xdr:row>
                    <xdr:rowOff>171450</xdr:rowOff>
                  </from>
                  <to>
                    <xdr:col>2</xdr:col>
                    <xdr:colOff>485775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2</xdr:col>
                    <xdr:colOff>180975</xdr:colOff>
                    <xdr:row>62</xdr:row>
                    <xdr:rowOff>9525</xdr:rowOff>
                  </from>
                  <to>
                    <xdr:col>4</xdr:col>
                    <xdr:colOff>314325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2</xdr:col>
                    <xdr:colOff>180975</xdr:colOff>
                    <xdr:row>62</xdr:row>
                    <xdr:rowOff>180975</xdr:rowOff>
                  </from>
                  <to>
                    <xdr:col>2</xdr:col>
                    <xdr:colOff>485775</xdr:colOff>
                    <xdr:row>64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0"/>
  <sheetViews>
    <sheetView zoomScaleNormal="100" workbookViewId="0"/>
  </sheetViews>
  <sheetFormatPr defaultRowHeight="15" x14ac:dyDescent="0.25"/>
  <cols>
    <col min="1" max="1" width="2.85546875" style="2" customWidth="1"/>
    <col min="2" max="2" width="10.85546875" style="29" customWidth="1"/>
    <col min="3" max="3" width="7.7109375" style="2" customWidth="1"/>
    <col min="4" max="4" width="3.28515625" style="3" customWidth="1"/>
    <col min="5" max="5" width="11.140625" style="2" customWidth="1"/>
    <col min="6" max="6" width="7.140625" style="2" customWidth="1"/>
    <col min="7" max="7" width="1.85546875" style="2" customWidth="1"/>
    <col min="8" max="8" width="9.140625" style="2" bestFit="1" customWidth="1"/>
    <col min="9" max="9" width="7.140625" style="2" customWidth="1"/>
    <col min="10" max="10" width="2" style="2" bestFit="1" customWidth="1"/>
    <col min="11" max="11" width="7.140625" style="2" customWidth="1"/>
    <col min="12" max="12" width="2" style="2" bestFit="1" customWidth="1"/>
    <col min="13" max="13" width="4.42578125" style="2" customWidth="1"/>
    <col min="14" max="14" width="4" style="2" customWidth="1"/>
    <col min="15" max="15" width="9.140625" style="2"/>
    <col min="16" max="16" width="2.85546875" style="2" customWidth="1"/>
    <col min="17" max="21" width="9.140625" style="2" hidden="1" customWidth="1"/>
    <col min="22" max="22" width="9.140625" style="2" customWidth="1"/>
    <col min="23" max="16384" width="9.140625" style="2"/>
  </cols>
  <sheetData>
    <row r="1" spans="2:21" ht="15.75" thickBot="1" x14ac:dyDescent="0.3">
      <c r="Q1" s="107" t="s">
        <v>0</v>
      </c>
      <c r="R1" s="108"/>
      <c r="S1" s="108"/>
      <c r="T1" s="108"/>
      <c r="U1" s="109"/>
    </row>
    <row r="2" spans="2:21" ht="15" customHeight="1" x14ac:dyDescent="0.25">
      <c r="B2" s="110" t="s">
        <v>1</v>
      </c>
      <c r="C2" s="111"/>
      <c r="D2" s="114"/>
      <c r="E2" s="115"/>
      <c r="F2" s="115"/>
      <c r="G2" s="115"/>
      <c r="H2" s="115"/>
      <c r="I2" s="116"/>
      <c r="K2" s="120" t="s">
        <v>2</v>
      </c>
      <c r="L2" s="121"/>
      <c r="M2" s="121"/>
      <c r="N2" s="121"/>
      <c r="O2" s="122"/>
      <c r="P2" s="4"/>
    </row>
    <row r="3" spans="2:21" ht="15.75" customHeight="1" thickBot="1" x14ac:dyDescent="0.3">
      <c r="B3" s="112"/>
      <c r="C3" s="113"/>
      <c r="D3" s="201"/>
      <c r="E3" s="202"/>
      <c r="F3" s="202"/>
      <c r="G3" s="202"/>
      <c r="H3" s="202"/>
      <c r="I3" s="203"/>
      <c r="K3" s="123"/>
      <c r="L3" s="124"/>
      <c r="M3" s="124"/>
      <c r="N3" s="124"/>
      <c r="O3" s="125"/>
      <c r="P3" s="4"/>
    </row>
    <row r="4" spans="2:21" ht="22.5" customHeight="1" thickBot="1" x14ac:dyDescent="0.3">
      <c r="B4" s="110" t="s">
        <v>3</v>
      </c>
      <c r="C4" s="111"/>
      <c r="D4" s="213"/>
      <c r="E4" s="214"/>
      <c r="F4" s="214"/>
      <c r="G4" s="214"/>
      <c r="H4" s="214"/>
      <c r="I4" s="215"/>
      <c r="K4" s="204"/>
      <c r="L4" s="205"/>
      <c r="M4" s="205"/>
      <c r="N4" s="205"/>
      <c r="O4" s="206"/>
      <c r="P4" s="5"/>
    </row>
    <row r="5" spans="2:21" ht="22.5" customHeight="1" thickBot="1" x14ac:dyDescent="0.3">
      <c r="B5" s="129" t="s">
        <v>4</v>
      </c>
      <c r="C5" s="130"/>
      <c r="D5" s="216"/>
      <c r="E5" s="217"/>
      <c r="F5" s="217"/>
      <c r="G5" s="217"/>
      <c r="H5" s="217"/>
      <c r="I5" s="218"/>
      <c r="K5" s="207"/>
      <c r="L5" s="208"/>
      <c r="M5" s="208"/>
      <c r="N5" s="208"/>
      <c r="O5" s="209"/>
      <c r="P5" s="5"/>
    </row>
    <row r="6" spans="2:21" ht="22.5" customHeight="1" thickBot="1" x14ac:dyDescent="0.3">
      <c r="B6" s="129" t="s">
        <v>5</v>
      </c>
      <c r="C6" s="130"/>
      <c r="D6" s="153"/>
      <c r="E6" s="154"/>
      <c r="F6" s="154"/>
      <c r="G6" s="154"/>
      <c r="H6" s="154"/>
      <c r="I6" s="155"/>
      <c r="K6" s="207"/>
      <c r="L6" s="208"/>
      <c r="M6" s="208"/>
      <c r="N6" s="208"/>
      <c r="O6" s="209"/>
      <c r="P6" s="5"/>
    </row>
    <row r="7" spans="2:21" ht="22.5" customHeight="1" thickBot="1" x14ac:dyDescent="0.3">
      <c r="B7" s="199" t="s">
        <v>6</v>
      </c>
      <c r="C7" s="200"/>
      <c r="D7" s="219"/>
      <c r="E7" s="220"/>
      <c r="F7" s="220"/>
      <c r="G7" s="220"/>
      <c r="H7" s="220"/>
      <c r="I7" s="221"/>
      <c r="K7" s="210"/>
      <c r="L7" s="211"/>
      <c r="M7" s="211"/>
      <c r="N7" s="211"/>
      <c r="O7" s="212"/>
      <c r="P7" s="5"/>
    </row>
    <row r="8" spans="2:21" ht="22.5" customHeight="1" thickBot="1" x14ac:dyDescent="0.3">
      <c r="B8" s="129" t="s">
        <v>1300</v>
      </c>
      <c r="C8" s="130"/>
      <c r="D8" s="153"/>
      <c r="E8" s="154"/>
      <c r="F8" s="154"/>
      <c r="G8" s="154"/>
      <c r="H8" s="154"/>
      <c r="I8" s="155"/>
      <c r="K8" s="86"/>
      <c r="L8" s="86"/>
      <c r="M8" s="86"/>
      <c r="N8" s="86"/>
      <c r="O8" s="86"/>
      <c r="P8" s="5"/>
    </row>
    <row r="9" spans="2:21" ht="22.5" customHeight="1" thickBot="1" x14ac:dyDescent="0.3">
      <c r="B9" s="234" t="s">
        <v>1301</v>
      </c>
      <c r="C9" s="235"/>
      <c r="D9" s="196"/>
      <c r="E9" s="197"/>
      <c r="F9" s="197"/>
      <c r="G9" s="197"/>
      <c r="H9" s="197"/>
      <c r="I9" s="198"/>
      <c r="K9" s="224" t="s">
        <v>1275</v>
      </c>
      <c r="L9" s="225"/>
      <c r="M9" s="225"/>
      <c r="N9" s="225"/>
      <c r="O9" s="226"/>
    </row>
    <row r="10" spans="2:21" ht="18.75" customHeight="1" x14ac:dyDescent="0.25">
      <c r="B10" s="156" t="s">
        <v>7</v>
      </c>
      <c r="C10" s="157"/>
      <c r="D10" s="222" t="str">
        <f>B44</f>
        <v/>
      </c>
      <c r="E10" s="222"/>
      <c r="F10" s="222"/>
      <c r="G10" s="222"/>
      <c r="H10" s="222"/>
      <c r="I10" s="223"/>
      <c r="K10" s="227"/>
      <c r="L10" s="228"/>
      <c r="M10" s="228"/>
      <c r="N10" s="228"/>
      <c r="O10" s="229"/>
    </row>
    <row r="11" spans="2:21" ht="18.75" customHeight="1" thickBot="1" x14ac:dyDescent="0.3">
      <c r="B11" s="158"/>
      <c r="C11" s="159"/>
      <c r="D11" s="162"/>
      <c r="E11" s="162"/>
      <c r="F11" s="162"/>
      <c r="G11" s="162"/>
      <c r="H11" s="162"/>
      <c r="I11" s="163"/>
      <c r="K11" s="230"/>
      <c r="L11" s="231"/>
      <c r="M11" s="231"/>
      <c r="N11" s="231"/>
      <c r="O11" s="232"/>
    </row>
    <row r="12" spans="2:21" ht="15.75" thickBot="1" x14ac:dyDescent="0.3"/>
    <row r="13" spans="2:21" ht="15.75" thickBot="1" x14ac:dyDescent="0.3">
      <c r="B13" s="184" t="s">
        <v>8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  <c r="P13" s="7"/>
    </row>
    <row r="15" spans="2:21" x14ac:dyDescent="0.25">
      <c r="B15" s="36" t="s">
        <v>9</v>
      </c>
      <c r="C15" s="9" t="s">
        <v>10</v>
      </c>
    </row>
    <row r="16" spans="2:21" x14ac:dyDescent="0.25">
      <c r="B16" s="37"/>
      <c r="C16" s="2" t="s">
        <v>11</v>
      </c>
    </row>
    <row r="17" spans="2:3" x14ac:dyDescent="0.25">
      <c r="B17" s="37"/>
      <c r="C17" s="2" t="s">
        <v>12</v>
      </c>
    </row>
    <row r="18" spans="2:3" x14ac:dyDescent="0.25">
      <c r="B18" s="37"/>
      <c r="C18" s="2" t="s">
        <v>13</v>
      </c>
    </row>
    <row r="19" spans="2:3" x14ac:dyDescent="0.25">
      <c r="B19" s="37"/>
      <c r="C19" s="2" t="s">
        <v>1253</v>
      </c>
    </row>
    <row r="20" spans="2:3" x14ac:dyDescent="0.25">
      <c r="B20" s="37"/>
      <c r="C20" s="2" t="s">
        <v>14</v>
      </c>
    </row>
    <row r="22" spans="2:3" x14ac:dyDescent="0.25">
      <c r="B22" s="36" t="s">
        <v>15</v>
      </c>
      <c r="C22" s="9" t="s">
        <v>10</v>
      </c>
    </row>
    <row r="23" spans="2:3" x14ac:dyDescent="0.25">
      <c r="B23" s="37"/>
      <c r="C23" s="2" t="s">
        <v>16</v>
      </c>
    </row>
    <row r="24" spans="2:3" x14ac:dyDescent="0.25">
      <c r="B24" s="37"/>
      <c r="C24" s="2" t="s">
        <v>17</v>
      </c>
    </row>
    <row r="25" spans="2:3" x14ac:dyDescent="0.25">
      <c r="B25" s="37"/>
      <c r="C25" s="2" t="s">
        <v>18</v>
      </c>
    </row>
    <row r="26" spans="2:3" x14ac:dyDescent="0.25">
      <c r="B26" s="37"/>
      <c r="C26" s="2" t="s">
        <v>19</v>
      </c>
    </row>
    <row r="28" spans="2:3" x14ac:dyDescent="0.25">
      <c r="B28" s="36" t="s">
        <v>20</v>
      </c>
      <c r="C28" s="9" t="s">
        <v>10</v>
      </c>
    </row>
    <row r="29" spans="2:3" x14ac:dyDescent="0.25">
      <c r="B29" s="37"/>
      <c r="C29" s="2" t="s">
        <v>21</v>
      </c>
    </row>
    <row r="30" spans="2:3" x14ac:dyDescent="0.25">
      <c r="B30" s="37"/>
      <c r="C30" s="2" t="s">
        <v>22</v>
      </c>
    </row>
    <row r="31" spans="2:3" x14ac:dyDescent="0.25">
      <c r="B31" s="37"/>
      <c r="C31" s="2" t="s">
        <v>1254</v>
      </c>
    </row>
    <row r="32" spans="2:3" x14ac:dyDescent="0.25">
      <c r="B32" s="37"/>
      <c r="C32" s="2" t="s">
        <v>23</v>
      </c>
    </row>
    <row r="33" spans="2:21" x14ac:dyDescent="0.25">
      <c r="B33" s="37"/>
      <c r="C33" s="2" t="s">
        <v>24</v>
      </c>
    </row>
    <row r="34" spans="2:21" x14ac:dyDescent="0.25">
      <c r="B34" s="42"/>
    </row>
    <row r="35" spans="2:21" x14ac:dyDescent="0.25">
      <c r="B35" s="36" t="s">
        <v>1255</v>
      </c>
      <c r="C35" s="9" t="s">
        <v>10</v>
      </c>
    </row>
    <row r="36" spans="2:21" x14ac:dyDescent="0.25">
      <c r="B36" s="37"/>
      <c r="C36" s="2" t="s">
        <v>1256</v>
      </c>
    </row>
    <row r="37" spans="2:21" ht="15.75" thickBot="1" x14ac:dyDescent="0.3"/>
    <row r="38" spans="2:21" ht="15" customHeight="1" x14ac:dyDescent="0.25">
      <c r="B38" s="187" t="s">
        <v>115</v>
      </c>
      <c r="C38" s="189"/>
      <c r="D38" s="190"/>
      <c r="E38" s="190"/>
      <c r="F38" s="190"/>
      <c r="G38" s="190"/>
      <c r="H38" s="190"/>
      <c r="I38" s="190"/>
      <c r="J38" s="190"/>
      <c r="K38" s="190"/>
      <c r="L38" s="190"/>
      <c r="M38" s="191"/>
    </row>
    <row r="39" spans="2:21" ht="15.75" thickBot="1" x14ac:dyDescent="0.3">
      <c r="B39" s="188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4"/>
    </row>
    <row r="40" spans="2:21" x14ac:dyDescent="0.25">
      <c r="B40" s="47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2:21" ht="15" customHeight="1" x14ac:dyDescent="0.25">
      <c r="B41" s="74"/>
      <c r="C41" s="7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21" ht="15.75" thickBot="1" x14ac:dyDescent="0.3">
      <c r="B42" s="74"/>
      <c r="C42" s="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</row>
    <row r="43" spans="2:21" ht="15.75" thickBot="1" x14ac:dyDescent="0.3">
      <c r="Q43" s="107" t="s">
        <v>0</v>
      </c>
      <c r="R43" s="108"/>
      <c r="S43" s="108"/>
      <c r="T43" s="108"/>
      <c r="U43" s="109"/>
    </row>
    <row r="44" spans="2:21" ht="19.5" thickBot="1" x14ac:dyDescent="0.35">
      <c r="B44" s="237" t="str">
        <f>IF(B46="","",IF(B48&lt;20,I47,IF(B48&gt;=40,I49,I48)))</f>
        <v/>
      </c>
      <c r="C44" s="238"/>
      <c r="D44" s="10" t="s">
        <v>89</v>
      </c>
      <c r="H44" s="11" t="s">
        <v>1241</v>
      </c>
      <c r="J44" s="12"/>
      <c r="K44" s="12"/>
      <c r="L44" s="12"/>
      <c r="M44" s="12"/>
      <c r="N44" s="12"/>
      <c r="O44" s="12"/>
      <c r="P44" s="12"/>
    </row>
    <row r="45" spans="2:21" ht="15.75" thickBot="1" x14ac:dyDescent="0.3">
      <c r="T45" s="24"/>
      <c r="U45" s="20"/>
    </row>
    <row r="46" spans="2:21" ht="36.75" thickBot="1" x14ac:dyDescent="0.3">
      <c r="B46" s="58"/>
      <c r="C46" s="15" t="s">
        <v>1237</v>
      </c>
      <c r="G46" s="239" t="s">
        <v>1260</v>
      </c>
      <c r="H46" s="240"/>
      <c r="I46" s="239" t="s">
        <v>1261</v>
      </c>
      <c r="J46" s="240"/>
      <c r="K46" s="1"/>
      <c r="L46" s="242" t="s">
        <v>1259</v>
      </c>
      <c r="M46" s="242"/>
      <c r="N46" s="242"/>
      <c r="O46" s="48" t="s">
        <v>1237</v>
      </c>
      <c r="P46" s="16"/>
      <c r="T46" s="46"/>
      <c r="U46" s="20"/>
    </row>
    <row r="47" spans="2:21" ht="15.75" thickBot="1" x14ac:dyDescent="0.3">
      <c r="B47" s="58"/>
      <c r="C47" s="2" t="s">
        <v>36</v>
      </c>
      <c r="G47" s="240" t="s">
        <v>90</v>
      </c>
      <c r="H47" s="240"/>
      <c r="I47" s="233" t="s">
        <v>1238</v>
      </c>
      <c r="J47" s="233"/>
      <c r="K47" s="1"/>
      <c r="L47" s="240">
        <v>225</v>
      </c>
      <c r="M47" s="240"/>
      <c r="N47" s="240"/>
      <c r="O47" s="43" t="s">
        <v>1257</v>
      </c>
      <c r="P47" s="16"/>
      <c r="T47" s="46"/>
      <c r="U47" s="20"/>
    </row>
    <row r="48" spans="2:21" ht="15.75" thickBot="1" x14ac:dyDescent="0.3">
      <c r="B48" s="38">
        <f>SUM(B46,B56,B66,B74,B78,B81,B85)</f>
        <v>0</v>
      </c>
      <c r="C48" s="2" t="s">
        <v>1247</v>
      </c>
      <c r="G48" s="240" t="s">
        <v>91</v>
      </c>
      <c r="H48" s="240"/>
      <c r="I48" s="233" t="s">
        <v>1239</v>
      </c>
      <c r="J48" s="233"/>
      <c r="K48" s="1"/>
      <c r="L48" s="240">
        <v>235</v>
      </c>
      <c r="M48" s="240"/>
      <c r="N48" s="240"/>
      <c r="O48" s="43" t="s">
        <v>1258</v>
      </c>
      <c r="P48" s="16"/>
      <c r="T48" s="46"/>
      <c r="U48" s="20"/>
    </row>
    <row r="49" spans="1:21" x14ac:dyDescent="0.25">
      <c r="G49" s="240" t="s">
        <v>1265</v>
      </c>
      <c r="H49" s="240"/>
      <c r="I49" s="233" t="s">
        <v>1240</v>
      </c>
      <c r="J49" s="233"/>
      <c r="K49" s="1"/>
      <c r="L49" s="240">
        <v>245</v>
      </c>
      <c r="M49" s="240"/>
      <c r="N49" s="240"/>
      <c r="O49" s="43">
        <v>40</v>
      </c>
      <c r="P49" s="16"/>
      <c r="T49" s="24"/>
      <c r="U49" s="20"/>
    </row>
    <row r="50" spans="1:21" x14ac:dyDescent="0.25">
      <c r="B50" s="44" t="s">
        <v>1248</v>
      </c>
      <c r="C50" s="21"/>
      <c r="P50" s="16"/>
      <c r="Q50" s="25" t="s">
        <v>43</v>
      </c>
      <c r="R50" s="25"/>
      <c r="T50" s="25" t="s">
        <v>46</v>
      </c>
      <c r="U50" s="25"/>
    </row>
    <row r="51" spans="1:21" x14ac:dyDescent="0.25">
      <c r="A51" s="179" t="s">
        <v>42</v>
      </c>
      <c r="B51" s="59" t="str">
        <f>IF(R51=TRUE,Q51,"")</f>
        <v/>
      </c>
      <c r="C51" s="23"/>
      <c r="D51" s="26" t="s">
        <v>44</v>
      </c>
      <c r="E51" s="174" t="s">
        <v>1266</v>
      </c>
      <c r="F51" s="174"/>
      <c r="G51" s="174"/>
      <c r="H51" s="174"/>
      <c r="I51" s="174"/>
      <c r="J51" s="174"/>
      <c r="K51" s="174"/>
      <c r="L51" s="174"/>
      <c r="M51" s="174"/>
      <c r="N51" s="27"/>
      <c r="Q51" s="25">
        <v>20</v>
      </c>
      <c r="R51" s="54" t="b">
        <v>0</v>
      </c>
      <c r="T51" s="25">
        <v>-60</v>
      </c>
      <c r="U51" s="25">
        <v>-3</v>
      </c>
    </row>
    <row r="52" spans="1:21" x14ac:dyDescent="0.25">
      <c r="A52" s="179"/>
      <c r="B52" s="59" t="str">
        <f t="shared" ref="B52:B53" si="0">IF(R52=TRUE,Q52,"")</f>
        <v/>
      </c>
      <c r="C52" s="23"/>
      <c r="D52" s="26" t="s">
        <v>47</v>
      </c>
      <c r="E52" s="164" t="s">
        <v>1267</v>
      </c>
      <c r="F52" s="164"/>
      <c r="G52" s="164"/>
      <c r="H52" s="164"/>
      <c r="I52" s="164"/>
      <c r="J52" s="164"/>
      <c r="K52" s="164"/>
      <c r="L52" s="164"/>
      <c r="M52" s="164"/>
      <c r="N52" s="27"/>
      <c r="Q52" s="25">
        <v>8</v>
      </c>
      <c r="R52" s="54" t="b">
        <v>0</v>
      </c>
      <c r="T52" s="25">
        <v>-50</v>
      </c>
      <c r="U52" s="25">
        <v>-3</v>
      </c>
    </row>
    <row r="53" spans="1:21" x14ac:dyDescent="0.25">
      <c r="A53" s="179"/>
      <c r="B53" s="59" t="str">
        <f t="shared" si="0"/>
        <v/>
      </c>
      <c r="C53" s="23"/>
      <c r="D53" s="26" t="s">
        <v>49</v>
      </c>
      <c r="E53" s="164" t="s">
        <v>92</v>
      </c>
      <c r="F53" s="164"/>
      <c r="G53" s="164"/>
      <c r="H53" s="164"/>
      <c r="I53" s="164"/>
      <c r="J53" s="164"/>
      <c r="K53" s="164"/>
      <c r="L53" s="164"/>
      <c r="M53" s="164"/>
      <c r="N53" s="27"/>
      <c r="Q53" s="25">
        <v>0</v>
      </c>
      <c r="R53" s="54" t="b">
        <v>0</v>
      </c>
      <c r="T53" s="25">
        <v>-40</v>
      </c>
      <c r="U53" s="25">
        <v>-3</v>
      </c>
    </row>
    <row r="54" spans="1:21" x14ac:dyDescent="0.25">
      <c r="A54" s="179"/>
      <c r="B54" s="59" t="str">
        <f>IF(SUM(B51:B53,B59:B65,B67:B73,B75:B77,B79:B80,B82:B84)&lt;2,"",IF(R54=TRUE,Q54,""))</f>
        <v/>
      </c>
      <c r="C54" s="23"/>
      <c r="D54" s="26" t="s">
        <v>93</v>
      </c>
      <c r="E54" s="241" t="s">
        <v>1272</v>
      </c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Q54" s="25">
        <v>-2</v>
      </c>
      <c r="R54" s="54" t="b">
        <v>0</v>
      </c>
      <c r="T54" s="31">
        <v>-30</v>
      </c>
      <c r="U54" s="25">
        <v>-3</v>
      </c>
    </row>
    <row r="55" spans="1:21" x14ac:dyDescent="0.25">
      <c r="A55" s="179"/>
      <c r="B55" s="59" t="str">
        <f>IF(SUM(B51:B53,B59:B65,B67:B73,B75:B77,B79:B80,B82:B84)=1,-1,IF(SUM(B51:B53,B59:B65,B67:B73,B75:B77,B79:B80,B82:B84)=2,-2,IF(SUM(B51:B53,B59:B65,B67:B73,B75:B77,B79:B80,B82:B84)&lt;3,"",IF(K56="","",VLOOKUP(K56,T51:U63,2)))))</f>
        <v/>
      </c>
      <c r="C55" s="23"/>
      <c r="D55" s="26" t="s">
        <v>94</v>
      </c>
      <c r="E55" s="27" t="s">
        <v>1273</v>
      </c>
      <c r="F55" s="27"/>
      <c r="Q55" s="25"/>
      <c r="R55" s="54"/>
      <c r="T55" s="25">
        <v>-20</v>
      </c>
      <c r="U55" s="25">
        <v>-2</v>
      </c>
    </row>
    <row r="56" spans="1:21" x14ac:dyDescent="0.25">
      <c r="A56" s="179"/>
      <c r="B56" s="56" t="str">
        <f>IF(B46="","",SUM(B51:B55))</f>
        <v/>
      </c>
      <c r="C56" s="23"/>
      <c r="D56" s="26"/>
      <c r="E56" s="29" t="s">
        <v>95</v>
      </c>
      <c r="F56" s="37" t="str">
        <f>IF(B47="","",B47)</f>
        <v/>
      </c>
      <c r="G56" s="29" t="s">
        <v>96</v>
      </c>
      <c r="H56" s="29" t="s">
        <v>97</v>
      </c>
      <c r="I56" s="37" t="str">
        <f>IF(B46="","",IF(B46&lt;20,L47,IF(B46&gt;40,L49,L48)))</f>
        <v/>
      </c>
      <c r="J56" s="29" t="s">
        <v>98</v>
      </c>
      <c r="K56" s="37" t="str">
        <f>IF(B46="","",IF(B47="","",F56-I56))</f>
        <v/>
      </c>
      <c r="L56" s="236" t="s">
        <v>99</v>
      </c>
      <c r="M56" s="164"/>
      <c r="N56" s="164"/>
      <c r="O56" s="164"/>
      <c r="P56" s="27"/>
      <c r="Q56" s="25"/>
      <c r="R56" s="54"/>
      <c r="T56" s="25">
        <v>-10</v>
      </c>
      <c r="U56" s="25">
        <v>0</v>
      </c>
    </row>
    <row r="57" spans="1:21" x14ac:dyDescent="0.25">
      <c r="B57" s="60"/>
      <c r="D57" s="26"/>
      <c r="E57" s="49" t="s">
        <v>1246</v>
      </c>
      <c r="F57" s="30"/>
      <c r="G57" s="30"/>
      <c r="H57" s="30"/>
      <c r="I57" s="30"/>
      <c r="J57" s="30"/>
      <c r="K57" s="27"/>
      <c r="L57" s="27"/>
      <c r="M57" s="27"/>
      <c r="N57" s="27"/>
      <c r="Q57" s="25"/>
      <c r="R57" s="54"/>
      <c r="T57" s="25">
        <v>0</v>
      </c>
      <c r="U57" s="25">
        <v>0</v>
      </c>
    </row>
    <row r="58" spans="1:21" x14ac:dyDescent="0.25">
      <c r="B58" s="60"/>
      <c r="E58" s="53" t="s">
        <v>1245</v>
      </c>
      <c r="F58" s="30"/>
      <c r="G58" s="30"/>
      <c r="H58" s="30"/>
      <c r="I58" s="30"/>
      <c r="J58" s="30"/>
      <c r="K58" s="27"/>
      <c r="L58" s="27"/>
      <c r="M58" s="27"/>
      <c r="N58" s="27"/>
      <c r="Q58" s="25"/>
      <c r="R58" s="54"/>
      <c r="T58" s="25">
        <v>10</v>
      </c>
      <c r="U58" s="25">
        <v>0</v>
      </c>
    </row>
    <row r="59" spans="1:21" x14ac:dyDescent="0.25">
      <c r="A59" s="179" t="s">
        <v>51</v>
      </c>
      <c r="B59" s="59" t="str">
        <f>IF(R59=TRUE,Q59,"")</f>
        <v/>
      </c>
      <c r="C59" s="23"/>
      <c r="D59" s="26" t="s">
        <v>52</v>
      </c>
      <c r="E59" s="180" t="s">
        <v>100</v>
      </c>
      <c r="F59" s="180"/>
      <c r="G59" s="180"/>
      <c r="H59" s="180"/>
      <c r="I59" s="180"/>
      <c r="J59" s="180"/>
      <c r="K59" s="180"/>
      <c r="L59" s="180"/>
      <c r="M59" s="180"/>
      <c r="N59" s="32"/>
      <c r="O59" s="23"/>
      <c r="P59" s="23"/>
      <c r="Q59" s="25">
        <v>1</v>
      </c>
      <c r="R59" s="54" t="b">
        <v>0</v>
      </c>
      <c r="T59" s="25">
        <v>20</v>
      </c>
      <c r="U59" s="25">
        <v>2</v>
      </c>
    </row>
    <row r="60" spans="1:21" x14ac:dyDescent="0.25">
      <c r="A60" s="179"/>
      <c r="B60" s="59" t="str">
        <f t="shared" ref="B60:B65" si="1">IF(R60=TRUE,Q60,"")</f>
        <v/>
      </c>
      <c r="C60" s="23"/>
      <c r="D60" s="26" t="s">
        <v>53</v>
      </c>
      <c r="E60" s="180" t="s">
        <v>1270</v>
      </c>
      <c r="F60" s="180"/>
      <c r="G60" s="180"/>
      <c r="H60" s="180"/>
      <c r="I60" s="180"/>
      <c r="J60" s="180"/>
      <c r="K60" s="180"/>
      <c r="L60" s="180"/>
      <c r="M60" s="180"/>
      <c r="N60" s="32"/>
      <c r="O60" s="23"/>
      <c r="P60" s="23"/>
      <c r="Q60" s="25">
        <v>2</v>
      </c>
      <c r="R60" s="54" t="b">
        <v>0</v>
      </c>
      <c r="T60" s="25">
        <v>30</v>
      </c>
      <c r="U60" s="25">
        <v>3</v>
      </c>
    </row>
    <row r="61" spans="1:21" ht="15" customHeight="1" x14ac:dyDescent="0.25">
      <c r="A61" s="179"/>
      <c r="B61" s="59" t="str">
        <f t="shared" si="1"/>
        <v/>
      </c>
      <c r="C61" s="23"/>
      <c r="D61" s="26" t="s">
        <v>55</v>
      </c>
      <c r="E61" s="180" t="s">
        <v>101</v>
      </c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33"/>
      <c r="Q61" s="25">
        <v>4</v>
      </c>
      <c r="R61" s="54" t="b">
        <v>0</v>
      </c>
      <c r="T61" s="25">
        <v>40</v>
      </c>
      <c r="U61" s="25">
        <v>5</v>
      </c>
    </row>
    <row r="62" spans="1:21" ht="15" customHeight="1" x14ac:dyDescent="0.25">
      <c r="A62" s="179"/>
      <c r="B62" s="59" t="str">
        <f t="shared" si="1"/>
        <v/>
      </c>
      <c r="C62" s="23"/>
      <c r="D62" s="26" t="s">
        <v>57</v>
      </c>
      <c r="E62" s="180" t="s">
        <v>1279</v>
      </c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23"/>
      <c r="Q62" s="25">
        <v>5</v>
      </c>
      <c r="R62" s="54" t="b">
        <v>0</v>
      </c>
      <c r="T62" s="25">
        <v>50</v>
      </c>
      <c r="U62" s="25">
        <v>5</v>
      </c>
    </row>
    <row r="63" spans="1:21" x14ac:dyDescent="0.25">
      <c r="A63" s="179"/>
      <c r="B63" s="59" t="str">
        <f t="shared" si="1"/>
        <v/>
      </c>
      <c r="C63" s="23"/>
      <c r="D63" s="26" t="s">
        <v>61</v>
      </c>
      <c r="E63" s="180" t="s">
        <v>102</v>
      </c>
      <c r="F63" s="180"/>
      <c r="G63" s="180"/>
      <c r="H63" s="180"/>
      <c r="I63" s="180"/>
      <c r="J63" s="180"/>
      <c r="K63" s="180"/>
      <c r="L63" s="180"/>
      <c r="M63" s="180"/>
      <c r="N63" s="32"/>
      <c r="O63" s="23"/>
      <c r="P63" s="23"/>
      <c r="Q63" s="25">
        <v>10</v>
      </c>
      <c r="R63" s="54" t="b">
        <v>0</v>
      </c>
      <c r="T63" s="25">
        <v>60</v>
      </c>
      <c r="U63" s="25">
        <v>5</v>
      </c>
    </row>
    <row r="64" spans="1:21" x14ac:dyDescent="0.25">
      <c r="A64" s="179"/>
      <c r="B64" s="59" t="str">
        <f t="shared" si="1"/>
        <v/>
      </c>
      <c r="C64" s="23"/>
      <c r="D64" s="26" t="s">
        <v>63</v>
      </c>
      <c r="E64" s="180" t="s">
        <v>116</v>
      </c>
      <c r="F64" s="180"/>
      <c r="G64" s="180"/>
      <c r="H64" s="180"/>
      <c r="I64" s="180"/>
      <c r="J64" s="180"/>
      <c r="K64" s="180"/>
      <c r="L64" s="180"/>
      <c r="M64" s="180"/>
      <c r="N64" s="32"/>
      <c r="O64" s="23"/>
      <c r="P64" s="23"/>
      <c r="Q64" s="25">
        <v>20</v>
      </c>
      <c r="R64" s="54" t="b">
        <v>0</v>
      </c>
    </row>
    <row r="65" spans="1:21" x14ac:dyDescent="0.25">
      <c r="A65" s="179"/>
      <c r="B65" s="59" t="str">
        <f t="shared" si="1"/>
        <v/>
      </c>
      <c r="C65" s="23"/>
      <c r="D65" s="26" t="s">
        <v>65</v>
      </c>
      <c r="E65" s="180" t="s">
        <v>103</v>
      </c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33"/>
      <c r="Q65" s="25">
        <v>5</v>
      </c>
      <c r="R65" s="54" t="b">
        <v>0</v>
      </c>
      <c r="T65" s="52" t="s">
        <v>1264</v>
      </c>
      <c r="U65" s="52"/>
    </row>
    <row r="66" spans="1:21" x14ac:dyDescent="0.25">
      <c r="A66" s="179"/>
      <c r="B66" s="61" t="str">
        <f>IF(B46="","",SUM(B59:B65))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23"/>
      <c r="P66" s="23"/>
      <c r="Q66" s="25"/>
      <c r="R66" s="54"/>
      <c r="T66" s="52">
        <v>0</v>
      </c>
      <c r="U66" s="52"/>
    </row>
    <row r="67" spans="1:21" x14ac:dyDescent="0.25">
      <c r="A67" s="179" t="s">
        <v>67</v>
      </c>
      <c r="B67" s="59" t="str">
        <f>IF(R67=TRUE,Q67,"")</f>
        <v/>
      </c>
      <c r="C67" s="23"/>
      <c r="D67" s="26" t="s">
        <v>68</v>
      </c>
      <c r="E67" s="34" t="s">
        <v>1268</v>
      </c>
      <c r="F67" s="34"/>
      <c r="G67" s="34"/>
      <c r="H67" s="34"/>
      <c r="I67" s="34"/>
      <c r="J67" s="34"/>
      <c r="K67" s="34"/>
      <c r="Q67" s="25">
        <v>1</v>
      </c>
      <c r="R67" s="54" t="b">
        <v>0</v>
      </c>
      <c r="T67" s="52">
        <v>10</v>
      </c>
      <c r="U67" s="52"/>
    </row>
    <row r="68" spans="1:21" x14ac:dyDescent="0.25">
      <c r="A68" s="179"/>
      <c r="B68" s="59" t="str">
        <f t="shared" ref="B68:B73" si="2">IF(R68=TRUE,Q68,"")</f>
        <v/>
      </c>
      <c r="C68" s="23"/>
      <c r="D68" s="26" t="s">
        <v>70</v>
      </c>
      <c r="E68" s="34" t="s">
        <v>1269</v>
      </c>
      <c r="F68" s="34"/>
      <c r="G68" s="34"/>
      <c r="H68" s="34"/>
      <c r="I68" s="34"/>
      <c r="J68" s="34"/>
      <c r="K68" s="34"/>
      <c r="Q68" s="25">
        <v>2</v>
      </c>
      <c r="R68" s="54" t="b">
        <v>0</v>
      </c>
      <c r="T68" s="52">
        <v>20</v>
      </c>
      <c r="U68" s="52"/>
    </row>
    <row r="69" spans="1:21" x14ac:dyDescent="0.25">
      <c r="A69" s="179"/>
      <c r="B69" s="59" t="str">
        <f>IF(B71=10,"",IF(R69=TRUE,Q69,""))</f>
        <v/>
      </c>
      <c r="C69" s="23"/>
      <c r="D69" s="26" t="s">
        <v>72</v>
      </c>
      <c r="E69" s="34" t="s">
        <v>104</v>
      </c>
      <c r="F69" s="34"/>
      <c r="G69" s="34"/>
      <c r="H69" s="34"/>
      <c r="I69" s="34"/>
      <c r="J69" s="34"/>
      <c r="K69" s="34"/>
      <c r="Q69" s="25">
        <v>3</v>
      </c>
      <c r="R69" s="54" t="b">
        <v>0</v>
      </c>
      <c r="T69" s="52">
        <v>30</v>
      </c>
      <c r="U69" s="52"/>
    </row>
    <row r="70" spans="1:21" x14ac:dyDescent="0.25">
      <c r="A70" s="179"/>
      <c r="B70" s="59" t="str">
        <f>IF(B71=10,"",IF(R70=TRUE,Q70,""))</f>
        <v/>
      </c>
      <c r="C70" s="23"/>
      <c r="D70" s="26" t="s">
        <v>74</v>
      </c>
      <c r="E70" s="34" t="s">
        <v>105</v>
      </c>
      <c r="F70" s="34"/>
      <c r="G70" s="34"/>
      <c r="H70" s="34"/>
      <c r="I70" s="34"/>
      <c r="J70" s="34"/>
      <c r="K70" s="34"/>
      <c r="Q70" s="25">
        <v>3</v>
      </c>
      <c r="R70" s="54" t="b">
        <v>0</v>
      </c>
      <c r="T70" s="52">
        <v>40</v>
      </c>
      <c r="U70" s="52"/>
    </row>
    <row r="71" spans="1:21" x14ac:dyDescent="0.25">
      <c r="A71" s="179"/>
      <c r="B71" s="59" t="str">
        <f t="shared" si="2"/>
        <v/>
      </c>
      <c r="C71" s="23"/>
      <c r="D71" s="26" t="s">
        <v>76</v>
      </c>
      <c r="E71" s="34" t="s">
        <v>106</v>
      </c>
      <c r="F71" s="34"/>
      <c r="G71" s="34"/>
      <c r="H71" s="34"/>
      <c r="I71" s="34"/>
      <c r="J71" s="34"/>
      <c r="K71" s="34"/>
      <c r="Q71" s="25">
        <v>10</v>
      </c>
      <c r="R71" s="54" t="b">
        <v>0</v>
      </c>
    </row>
    <row r="72" spans="1:21" x14ac:dyDescent="0.25">
      <c r="A72" s="179"/>
      <c r="B72" s="59" t="str">
        <f t="shared" si="2"/>
        <v/>
      </c>
      <c r="C72" s="23"/>
      <c r="D72" s="26" t="s">
        <v>107</v>
      </c>
      <c r="E72" s="34" t="s">
        <v>108</v>
      </c>
      <c r="F72" s="34"/>
      <c r="G72" s="34"/>
      <c r="H72" s="34"/>
      <c r="I72" s="34"/>
      <c r="J72" s="34"/>
      <c r="K72" s="34"/>
      <c r="L72" s="34"/>
      <c r="M72" s="34"/>
      <c r="N72" s="27"/>
      <c r="Q72" s="25">
        <v>1</v>
      </c>
      <c r="R72" s="54" t="b">
        <v>0</v>
      </c>
      <c r="T72" s="2">
        <v>155</v>
      </c>
    </row>
    <row r="73" spans="1:21" x14ac:dyDescent="0.25">
      <c r="A73" s="179"/>
      <c r="B73" s="59" t="str">
        <f t="shared" si="2"/>
        <v/>
      </c>
      <c r="C73" s="23"/>
      <c r="D73" s="26" t="s">
        <v>109</v>
      </c>
      <c r="E73" s="34" t="s">
        <v>110</v>
      </c>
      <c r="F73" s="34"/>
      <c r="G73" s="34"/>
      <c r="H73" s="34"/>
      <c r="I73" s="34"/>
      <c r="J73" s="34"/>
      <c r="K73" s="34"/>
      <c r="L73" s="34"/>
      <c r="M73" s="34"/>
      <c r="N73" s="27"/>
      <c r="Q73" s="25">
        <v>1</v>
      </c>
      <c r="R73" s="54" t="b">
        <v>0</v>
      </c>
      <c r="T73" s="2">
        <f>T72+10</f>
        <v>165</v>
      </c>
    </row>
    <row r="74" spans="1:21" x14ac:dyDescent="0.25">
      <c r="A74" s="179"/>
      <c r="B74" s="61" t="str">
        <f>IF(B46="","",SUM(B67:B73))</f>
        <v/>
      </c>
      <c r="D74" s="26"/>
      <c r="E74" s="27"/>
      <c r="F74" s="27"/>
      <c r="G74" s="27"/>
      <c r="H74" s="27"/>
      <c r="I74" s="27"/>
      <c r="J74" s="27"/>
      <c r="K74" s="27"/>
      <c r="Q74" s="25"/>
      <c r="R74" s="54"/>
      <c r="T74" s="2">
        <f t="shared" ref="T74:T90" si="3">T73+10</f>
        <v>175</v>
      </c>
    </row>
    <row r="75" spans="1:21" x14ac:dyDescent="0.25">
      <c r="A75" s="179" t="s">
        <v>78</v>
      </c>
      <c r="B75" s="59" t="str">
        <f>IF(R75=TRUE,Q75,"")</f>
        <v/>
      </c>
      <c r="C75" s="23"/>
      <c r="D75" s="26" t="s">
        <v>79</v>
      </c>
      <c r="E75" s="34" t="s">
        <v>1252</v>
      </c>
      <c r="F75" s="34"/>
      <c r="G75" s="34"/>
      <c r="H75" s="34"/>
      <c r="I75" s="34"/>
      <c r="J75" s="34"/>
      <c r="K75" s="34"/>
      <c r="Q75" s="25">
        <v>3</v>
      </c>
      <c r="R75" s="54" t="b">
        <v>0</v>
      </c>
      <c r="T75" s="2">
        <f t="shared" si="3"/>
        <v>185</v>
      </c>
    </row>
    <row r="76" spans="1:21" x14ac:dyDescent="0.25">
      <c r="A76" s="179"/>
      <c r="B76" s="59" t="str">
        <f t="shared" ref="B76:B77" si="4">IF(R76=TRUE,Q76,"")</f>
        <v/>
      </c>
      <c r="C76" s="23"/>
      <c r="D76" s="26" t="s">
        <v>111</v>
      </c>
      <c r="E76" s="34" t="s">
        <v>112</v>
      </c>
      <c r="F76" s="34"/>
      <c r="G76" s="34"/>
      <c r="H76" s="34"/>
      <c r="I76" s="34"/>
      <c r="J76" s="34"/>
      <c r="K76" s="34"/>
      <c r="Q76" s="25">
        <v>3</v>
      </c>
      <c r="R76" s="54" t="b">
        <v>0</v>
      </c>
      <c r="T76" s="2">
        <f t="shared" si="3"/>
        <v>195</v>
      </c>
    </row>
    <row r="77" spans="1:21" x14ac:dyDescent="0.25">
      <c r="A77" s="179"/>
      <c r="B77" s="59" t="str">
        <f t="shared" si="4"/>
        <v/>
      </c>
      <c r="C77" s="23"/>
      <c r="D77" s="26" t="s">
        <v>113</v>
      </c>
      <c r="E77" s="34" t="s">
        <v>1251</v>
      </c>
      <c r="F77" s="34"/>
      <c r="G77" s="34"/>
      <c r="H77" s="34"/>
      <c r="I77" s="34"/>
      <c r="J77" s="34"/>
      <c r="K77" s="34"/>
      <c r="Q77" s="25">
        <v>3</v>
      </c>
      <c r="R77" s="54" t="b">
        <v>0</v>
      </c>
      <c r="T77" s="2">
        <f t="shared" si="3"/>
        <v>205</v>
      </c>
    </row>
    <row r="78" spans="1:21" x14ac:dyDescent="0.25">
      <c r="A78" s="179"/>
      <c r="B78" s="61" t="str">
        <f>IF(B46="","",SUM(B75:B77))</f>
        <v/>
      </c>
      <c r="D78" s="26"/>
      <c r="E78" s="27"/>
      <c r="F78" s="27"/>
      <c r="G78" s="27"/>
      <c r="H78" s="27"/>
      <c r="I78" s="27"/>
      <c r="J78" s="27"/>
      <c r="K78" s="27"/>
      <c r="Q78" s="25"/>
      <c r="R78" s="54"/>
      <c r="T78" s="2">
        <f t="shared" si="3"/>
        <v>215</v>
      </c>
    </row>
    <row r="79" spans="1:21" x14ac:dyDescent="0.25">
      <c r="A79" s="179" t="s">
        <v>81</v>
      </c>
      <c r="B79" s="59" t="str">
        <f>IF(R79=TRUE,Q79,"")</f>
        <v/>
      </c>
      <c r="C79" s="23"/>
      <c r="D79" s="26" t="s">
        <v>82</v>
      </c>
      <c r="E79" s="178" t="s">
        <v>1250</v>
      </c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Q79" s="25">
        <v>0</v>
      </c>
      <c r="R79" s="54" t="b">
        <v>0</v>
      </c>
      <c r="T79" s="2">
        <f t="shared" si="3"/>
        <v>225</v>
      </c>
    </row>
    <row r="80" spans="1:21" x14ac:dyDescent="0.25">
      <c r="A80" s="179"/>
      <c r="B80" s="59" t="str">
        <f>IF(R80=TRUE,Q80,"")</f>
        <v/>
      </c>
      <c r="C80" s="23"/>
      <c r="D80" s="26" t="s">
        <v>1249</v>
      </c>
      <c r="E80" s="178" t="s">
        <v>114</v>
      </c>
      <c r="F80" s="178"/>
      <c r="G80" s="178"/>
      <c r="H80" s="178"/>
      <c r="I80" s="178"/>
      <c r="J80" s="178"/>
      <c r="K80" s="178"/>
      <c r="L80" s="178"/>
      <c r="M80" s="178"/>
      <c r="N80" s="41"/>
      <c r="Q80" s="25">
        <v>3</v>
      </c>
      <c r="R80" s="54" t="b">
        <v>0</v>
      </c>
      <c r="T80" s="2">
        <f t="shared" si="3"/>
        <v>235</v>
      </c>
    </row>
    <row r="81" spans="1:20" x14ac:dyDescent="0.25">
      <c r="A81" s="179"/>
      <c r="B81" s="61" t="str">
        <f>IF(B46="","",SUM(B79:B80))</f>
        <v/>
      </c>
      <c r="E81" s="27"/>
      <c r="F81" s="35"/>
      <c r="G81" s="27"/>
      <c r="H81" s="27"/>
      <c r="I81" s="27"/>
      <c r="J81" s="27"/>
      <c r="K81" s="27"/>
      <c r="L81" s="27"/>
      <c r="M81" s="27"/>
      <c r="N81" s="27"/>
      <c r="Q81" s="25"/>
      <c r="R81" s="54"/>
      <c r="T81" s="2">
        <f t="shared" si="3"/>
        <v>245</v>
      </c>
    </row>
    <row r="82" spans="1:20" x14ac:dyDescent="0.25">
      <c r="A82" s="179" t="s">
        <v>84</v>
      </c>
      <c r="B82" s="59" t="str">
        <f>IF(R82=TRUE,Q82,"")</f>
        <v/>
      </c>
      <c r="C82" s="23"/>
      <c r="D82" s="26" t="s">
        <v>85</v>
      </c>
      <c r="E82" s="34" t="s">
        <v>119</v>
      </c>
      <c r="F82" s="34"/>
      <c r="G82" s="34"/>
      <c r="H82" s="34"/>
      <c r="I82" s="34"/>
      <c r="J82" s="34"/>
      <c r="K82" s="34"/>
      <c r="Q82" s="25">
        <v>3</v>
      </c>
      <c r="R82" s="54" t="b">
        <v>0</v>
      </c>
      <c r="T82" s="2">
        <f t="shared" si="3"/>
        <v>255</v>
      </c>
    </row>
    <row r="83" spans="1:20" x14ac:dyDescent="0.25">
      <c r="A83" s="179"/>
      <c r="B83" s="59" t="str">
        <f t="shared" ref="B83:B84" si="5">IF(R83=TRUE,Q83,"")</f>
        <v/>
      </c>
      <c r="C83" s="23"/>
      <c r="D83" s="26" t="s">
        <v>87</v>
      </c>
      <c r="E83" s="34" t="s">
        <v>120</v>
      </c>
      <c r="F83" s="34"/>
      <c r="G83" s="34"/>
      <c r="H83" s="34"/>
      <c r="I83" s="34"/>
      <c r="J83" s="34"/>
      <c r="K83" s="34"/>
      <c r="Q83" s="25">
        <v>6</v>
      </c>
      <c r="R83" s="54" t="b">
        <v>0</v>
      </c>
      <c r="T83" s="2">
        <f t="shared" si="3"/>
        <v>265</v>
      </c>
    </row>
    <row r="84" spans="1:20" x14ac:dyDescent="0.25">
      <c r="A84" s="179"/>
      <c r="B84" s="59" t="str">
        <f t="shared" si="5"/>
        <v/>
      </c>
      <c r="C84" s="23"/>
      <c r="D84" s="26" t="s">
        <v>117</v>
      </c>
      <c r="E84" s="34" t="s">
        <v>121</v>
      </c>
      <c r="F84" s="34"/>
      <c r="G84" s="34"/>
      <c r="H84" s="34"/>
      <c r="I84" s="34"/>
      <c r="J84" s="34"/>
      <c r="K84" s="34"/>
      <c r="Q84" s="25">
        <v>9</v>
      </c>
      <c r="R84" s="54" t="b">
        <v>0</v>
      </c>
      <c r="T84" s="2">
        <f t="shared" si="3"/>
        <v>275</v>
      </c>
    </row>
    <row r="85" spans="1:20" x14ac:dyDescent="0.25">
      <c r="A85" s="179"/>
      <c r="B85" s="61" t="str">
        <f>IF(B46="","",MAX(B82:B84))</f>
        <v/>
      </c>
      <c r="D85" s="40" t="s">
        <v>118</v>
      </c>
      <c r="E85" s="28"/>
      <c r="F85" s="28"/>
      <c r="G85" s="28"/>
      <c r="H85" s="28"/>
      <c r="I85" s="28"/>
      <c r="J85" s="28"/>
      <c r="K85" s="28"/>
      <c r="Q85" s="25"/>
      <c r="R85" s="54"/>
      <c r="T85" s="2">
        <f t="shared" si="3"/>
        <v>285</v>
      </c>
    </row>
    <row r="86" spans="1:20" x14ac:dyDescent="0.25">
      <c r="T86" s="2">
        <f t="shared" si="3"/>
        <v>295</v>
      </c>
    </row>
    <row r="87" spans="1:20" x14ac:dyDescent="0.25">
      <c r="T87" s="2">
        <f t="shared" si="3"/>
        <v>305</v>
      </c>
    </row>
    <row r="88" spans="1:20" x14ac:dyDescent="0.25">
      <c r="T88" s="2">
        <f t="shared" si="3"/>
        <v>315</v>
      </c>
    </row>
    <row r="89" spans="1:20" x14ac:dyDescent="0.25">
      <c r="T89" s="2">
        <f>T88+10</f>
        <v>325</v>
      </c>
    </row>
    <row r="90" spans="1:20" x14ac:dyDescent="0.25">
      <c r="T90" s="2">
        <f t="shared" si="3"/>
        <v>335</v>
      </c>
    </row>
  </sheetData>
  <sheetProtection algorithmName="SHA-512" hashValue="VA5Ye5Sfya1fSEFFuV3PzmB5Wsrq1bhNAVDLgD3gICRDd6AFQamGy6JDg5N/zZzTqhXSaHKaQiUqY+MyKEwlSQ==" saltValue="Rdm2Ws1niKK5FqvKfrK0mw==" spinCount="100000" sheet="1" objects="1" scenarios="1"/>
  <mergeCells count="65">
    <mergeCell ref="E62:O62"/>
    <mergeCell ref="B44:C44"/>
    <mergeCell ref="G46:H46"/>
    <mergeCell ref="I46:J46"/>
    <mergeCell ref="B38:B39"/>
    <mergeCell ref="C38:M39"/>
    <mergeCell ref="E60:M60"/>
    <mergeCell ref="E61:O61"/>
    <mergeCell ref="E54:O54"/>
    <mergeCell ref="L46:N46"/>
    <mergeCell ref="L47:N47"/>
    <mergeCell ref="L48:N48"/>
    <mergeCell ref="L49:N49"/>
    <mergeCell ref="G47:H47"/>
    <mergeCell ref="G48:H48"/>
    <mergeCell ref="G49:H49"/>
    <mergeCell ref="A79:A81"/>
    <mergeCell ref="A51:A56"/>
    <mergeCell ref="A82:A85"/>
    <mergeCell ref="E80:M80"/>
    <mergeCell ref="E79:O79"/>
    <mergeCell ref="A59:A66"/>
    <mergeCell ref="A67:A74"/>
    <mergeCell ref="A75:A78"/>
    <mergeCell ref="E63:M63"/>
    <mergeCell ref="E64:M64"/>
    <mergeCell ref="E65:O65"/>
    <mergeCell ref="E51:M51"/>
    <mergeCell ref="E52:M52"/>
    <mergeCell ref="E53:M53"/>
    <mergeCell ref="L56:O56"/>
    <mergeCell ref="E59:M59"/>
    <mergeCell ref="I49:J49"/>
    <mergeCell ref="Q43:U43"/>
    <mergeCell ref="B13:O13"/>
    <mergeCell ref="D41:E41"/>
    <mergeCell ref="F41:G41"/>
    <mergeCell ref="H41:I41"/>
    <mergeCell ref="J41:M41"/>
    <mergeCell ref="J42:M42"/>
    <mergeCell ref="H42:I42"/>
    <mergeCell ref="F42:G42"/>
    <mergeCell ref="D42:E42"/>
    <mergeCell ref="B10:C11"/>
    <mergeCell ref="D10:I11"/>
    <mergeCell ref="K9:O11"/>
    <mergeCell ref="I47:J47"/>
    <mergeCell ref="I48:J48"/>
    <mergeCell ref="B9:C9"/>
    <mergeCell ref="Q1:U1"/>
    <mergeCell ref="B2:C3"/>
    <mergeCell ref="D2:I3"/>
    <mergeCell ref="K2:O3"/>
    <mergeCell ref="B4:C4"/>
    <mergeCell ref="K4:O7"/>
    <mergeCell ref="D4:I4"/>
    <mergeCell ref="D5:I5"/>
    <mergeCell ref="D6:I6"/>
    <mergeCell ref="D7:I7"/>
    <mergeCell ref="D8:I8"/>
    <mergeCell ref="D9:I9"/>
    <mergeCell ref="B5:C5"/>
    <mergeCell ref="B6:C6"/>
    <mergeCell ref="B7:C7"/>
    <mergeCell ref="B8:C8"/>
  </mergeCells>
  <dataValidations count="2">
    <dataValidation type="list" allowBlank="1" showInputMessage="1" showErrorMessage="1" sqref="B46">
      <formula1>$T$66:$T$70</formula1>
    </dataValidation>
    <dataValidation type="list" allowBlank="1" showInputMessage="1" showErrorMessage="1" sqref="B47">
      <formula1>$T$72:$T$90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58</xdr:row>
                    <xdr:rowOff>0</xdr:rowOff>
                  </from>
                  <to>
                    <xdr:col>2</xdr:col>
                    <xdr:colOff>381000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59</xdr:row>
                    <xdr:rowOff>0</xdr:rowOff>
                  </from>
                  <to>
                    <xdr:col>2</xdr:col>
                    <xdr:colOff>381000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60</xdr:row>
                    <xdr:rowOff>0</xdr:rowOff>
                  </from>
                  <to>
                    <xdr:col>2</xdr:col>
                    <xdr:colOff>381000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61</xdr:row>
                    <xdr:rowOff>0</xdr:rowOff>
                  </from>
                  <to>
                    <xdr:col>2</xdr:col>
                    <xdr:colOff>381000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180975</xdr:colOff>
                    <xdr:row>62</xdr:row>
                    <xdr:rowOff>0</xdr:rowOff>
                  </from>
                  <to>
                    <xdr:col>2</xdr:col>
                    <xdr:colOff>381000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</xdr:col>
                    <xdr:colOff>180975</xdr:colOff>
                    <xdr:row>63</xdr:row>
                    <xdr:rowOff>0</xdr:rowOff>
                  </from>
                  <to>
                    <xdr:col>2</xdr:col>
                    <xdr:colOff>381000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</xdr:col>
                    <xdr:colOff>180975</xdr:colOff>
                    <xdr:row>64</xdr:row>
                    <xdr:rowOff>0</xdr:rowOff>
                  </from>
                  <to>
                    <xdr:col>2</xdr:col>
                    <xdr:colOff>381000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</xdr:col>
                    <xdr:colOff>180975</xdr:colOff>
                    <xdr:row>50</xdr:row>
                    <xdr:rowOff>0</xdr:rowOff>
                  </from>
                  <to>
                    <xdr:col>2</xdr:col>
                    <xdr:colOff>381000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</xdr:col>
                    <xdr:colOff>180975</xdr:colOff>
                    <xdr:row>51</xdr:row>
                    <xdr:rowOff>0</xdr:rowOff>
                  </from>
                  <to>
                    <xdr:col>2</xdr:col>
                    <xdr:colOff>381000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2</xdr:col>
                    <xdr:colOff>180975</xdr:colOff>
                    <xdr:row>52</xdr:row>
                    <xdr:rowOff>0</xdr:rowOff>
                  </from>
                  <to>
                    <xdr:col>2</xdr:col>
                    <xdr:colOff>381000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</xdr:col>
                    <xdr:colOff>180975</xdr:colOff>
                    <xdr:row>53</xdr:row>
                    <xdr:rowOff>0</xdr:rowOff>
                  </from>
                  <to>
                    <xdr:col>2</xdr:col>
                    <xdr:colOff>381000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66</xdr:row>
                    <xdr:rowOff>0</xdr:rowOff>
                  </from>
                  <to>
                    <xdr:col>2</xdr:col>
                    <xdr:colOff>381000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67</xdr:row>
                    <xdr:rowOff>0</xdr:rowOff>
                  </from>
                  <to>
                    <xdr:col>2</xdr:col>
                    <xdr:colOff>381000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</xdr:col>
                    <xdr:colOff>180975</xdr:colOff>
                    <xdr:row>68</xdr:row>
                    <xdr:rowOff>0</xdr:rowOff>
                  </from>
                  <to>
                    <xdr:col>2</xdr:col>
                    <xdr:colOff>381000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2</xdr:col>
                    <xdr:colOff>180975</xdr:colOff>
                    <xdr:row>69</xdr:row>
                    <xdr:rowOff>0</xdr:rowOff>
                  </from>
                  <to>
                    <xdr:col>2</xdr:col>
                    <xdr:colOff>381000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</xdr:col>
                    <xdr:colOff>180975</xdr:colOff>
                    <xdr:row>70</xdr:row>
                    <xdr:rowOff>0</xdr:rowOff>
                  </from>
                  <to>
                    <xdr:col>2</xdr:col>
                    <xdr:colOff>381000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2</xdr:col>
                    <xdr:colOff>180975</xdr:colOff>
                    <xdr:row>71</xdr:row>
                    <xdr:rowOff>0</xdr:rowOff>
                  </from>
                  <to>
                    <xdr:col>2</xdr:col>
                    <xdr:colOff>381000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2</xdr:col>
                    <xdr:colOff>180975</xdr:colOff>
                    <xdr:row>71</xdr:row>
                    <xdr:rowOff>0</xdr:rowOff>
                  </from>
                  <to>
                    <xdr:col>2</xdr:col>
                    <xdr:colOff>381000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2</xdr:col>
                    <xdr:colOff>180975</xdr:colOff>
                    <xdr:row>72</xdr:row>
                    <xdr:rowOff>0</xdr:rowOff>
                  </from>
                  <to>
                    <xdr:col>2</xdr:col>
                    <xdr:colOff>381000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2</xdr:col>
                    <xdr:colOff>180975</xdr:colOff>
                    <xdr:row>74</xdr:row>
                    <xdr:rowOff>0</xdr:rowOff>
                  </from>
                  <to>
                    <xdr:col>2</xdr:col>
                    <xdr:colOff>381000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2</xdr:col>
                    <xdr:colOff>180975</xdr:colOff>
                    <xdr:row>75</xdr:row>
                    <xdr:rowOff>0</xdr:rowOff>
                  </from>
                  <to>
                    <xdr:col>2</xdr:col>
                    <xdr:colOff>381000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2</xdr:col>
                    <xdr:colOff>180975</xdr:colOff>
                    <xdr:row>76</xdr:row>
                    <xdr:rowOff>0</xdr:rowOff>
                  </from>
                  <to>
                    <xdr:col>2</xdr:col>
                    <xdr:colOff>381000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2</xdr:col>
                    <xdr:colOff>180975</xdr:colOff>
                    <xdr:row>78</xdr:row>
                    <xdr:rowOff>0</xdr:rowOff>
                  </from>
                  <to>
                    <xdr:col>2</xdr:col>
                    <xdr:colOff>381000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2</xdr:col>
                    <xdr:colOff>180975</xdr:colOff>
                    <xdr:row>81</xdr:row>
                    <xdr:rowOff>0</xdr:rowOff>
                  </from>
                  <to>
                    <xdr:col>2</xdr:col>
                    <xdr:colOff>381000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>
                  <from>
                    <xdr:col>2</xdr:col>
                    <xdr:colOff>180975</xdr:colOff>
                    <xdr:row>82</xdr:row>
                    <xdr:rowOff>0</xdr:rowOff>
                  </from>
                  <to>
                    <xdr:col>2</xdr:col>
                    <xdr:colOff>381000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>
                  <from>
                    <xdr:col>2</xdr:col>
                    <xdr:colOff>180975</xdr:colOff>
                    <xdr:row>83</xdr:row>
                    <xdr:rowOff>0</xdr:rowOff>
                  </from>
                  <to>
                    <xdr:col>2</xdr:col>
                    <xdr:colOff>381000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2</xdr:col>
                    <xdr:colOff>180975</xdr:colOff>
                    <xdr:row>79</xdr:row>
                    <xdr:rowOff>0</xdr:rowOff>
                  </from>
                  <to>
                    <xdr:col>2</xdr:col>
                    <xdr:colOff>381000</xdr:colOff>
                    <xdr:row>80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5"/>
  <sheetViews>
    <sheetView zoomScale="70" zoomScaleNormal="70" workbookViewId="0">
      <pane ySplit="2" topLeftCell="A3" activePane="bottomLeft" state="frozen"/>
      <selection pane="bottomLeft" activeCell="O34" sqref="O34"/>
    </sheetView>
  </sheetViews>
  <sheetFormatPr defaultColWidth="11.7109375" defaultRowHeight="15.75" x14ac:dyDescent="0.25"/>
  <cols>
    <col min="1" max="1" width="11.7109375" style="65"/>
    <col min="2" max="2" width="13.140625" style="90" customWidth="1"/>
    <col min="3" max="3" width="40.42578125" style="91" bestFit="1" customWidth="1"/>
    <col min="4" max="4" width="14.7109375" style="90" hidden="1" customWidth="1"/>
    <col min="5" max="5" width="13.140625" style="90" hidden="1" customWidth="1"/>
    <col min="6" max="6" width="15.7109375" style="98" customWidth="1"/>
    <col min="7" max="7" width="0" style="65" hidden="1" customWidth="1"/>
    <col min="8" max="8" width="11.7109375" style="65" hidden="1" customWidth="1"/>
    <col min="9" max="10" width="13.42578125" style="65" hidden="1" customWidth="1"/>
    <col min="11" max="14" width="11.7109375" style="65" hidden="1" customWidth="1"/>
    <col min="15" max="16384" width="11.7109375" style="65"/>
  </cols>
  <sheetData>
    <row r="1" spans="2:13" x14ac:dyDescent="0.25">
      <c r="I1" s="65" t="s">
        <v>1244</v>
      </c>
    </row>
    <row r="2" spans="2:13" ht="15" customHeight="1" x14ac:dyDescent="0.25">
      <c r="B2" s="92" t="s">
        <v>128</v>
      </c>
      <c r="C2" s="93" t="s">
        <v>129</v>
      </c>
      <c r="D2" s="92" t="s">
        <v>130</v>
      </c>
      <c r="E2" s="92" t="s">
        <v>131</v>
      </c>
      <c r="F2" s="99" t="s">
        <v>127</v>
      </c>
      <c r="G2" s="66"/>
      <c r="I2" s="243" t="s">
        <v>1244</v>
      </c>
      <c r="J2" s="244"/>
      <c r="K2" s="77"/>
      <c r="L2" s="78" t="s">
        <v>1242</v>
      </c>
      <c r="M2" s="78" t="s">
        <v>1243</v>
      </c>
    </row>
    <row r="3" spans="2:13" ht="15" customHeight="1" x14ac:dyDescent="0.25">
      <c r="B3" s="94" t="s">
        <v>132</v>
      </c>
      <c r="C3" s="95" t="s">
        <v>133</v>
      </c>
      <c r="D3" s="94" t="s">
        <v>134</v>
      </c>
      <c r="E3" s="94">
        <v>3064</v>
      </c>
      <c r="F3" s="100">
        <f>IF(D3="ST ",$J$3,IF(D3="PTC** ",$J$4,IF(D3="PTC* ",$J$5,IF(D3="PTC ",$J$6,IF(D3="PTD** ",$J$7,IF(D3="PTD* ",$J$8,IF(D3="PTD ",$J$9,IF(D3="PTE** ",$J$10,IF(D3="PTE* ",$J$11,IF(D3="PTE ",$J$12,IF(D3="PTF** ",$J$13,IF(D3="PTF* ",$J$14,IF(D3="PTF ",$J$15,IF(D3="PTG** ",$J$16,IF(D3="PTG* ",$J$17,IF(D3="PTG ",$J$18,"Other"))))))))))))))))</f>
        <v>0</v>
      </c>
      <c r="G3" s="67"/>
      <c r="I3" s="79" t="s">
        <v>1221</v>
      </c>
      <c r="J3" s="80">
        <v>40</v>
      </c>
      <c r="K3" s="78"/>
      <c r="L3" s="78">
        <v>40</v>
      </c>
      <c r="M3" s="77">
        <f>M6+20</f>
        <v>100</v>
      </c>
    </row>
    <row r="4" spans="2:13" ht="15" customHeight="1" x14ac:dyDescent="0.25">
      <c r="B4" s="94" t="s">
        <v>132</v>
      </c>
      <c r="C4" s="95" t="s">
        <v>138</v>
      </c>
      <c r="D4" s="94" t="s">
        <v>139</v>
      </c>
      <c r="E4" s="94">
        <v>3470</v>
      </c>
      <c r="F4" s="100">
        <f t="shared" ref="F4:F67" si="0">IF(D4="ST ",$J$3,IF(D4="PTC** ",$J$4,IF(D4="PTC* ",$J$5,IF(D4="PTC ",$J$6,IF(D4="PTD** ",$J$7,IF(D4="PTD* ",$J$8,IF(D4="PTD ",$J$9,IF(D4="PTE** ",$J$10,IF(D4="PTE* ",$J$11,IF(D4="PTE ",$J$12,IF(D4="PTF** ",$J$13,IF(D4="PTF* ",$J$14,IF(D4="PTF ",$J$15,IF(D4="PTG** ",$J$16,IF(D4="PTG* ",$J$17,IF(D4="PTG ",$J$18,"Other"))))))))))))))))</f>
        <v>0</v>
      </c>
      <c r="G4" s="67"/>
      <c r="I4" s="79" t="s">
        <v>1222</v>
      </c>
      <c r="J4" s="80">
        <v>30</v>
      </c>
      <c r="K4" s="78"/>
      <c r="L4" s="78">
        <v>30</v>
      </c>
      <c r="M4" s="77">
        <f>M5+7</f>
        <v>94</v>
      </c>
    </row>
    <row r="5" spans="2:13" ht="15" customHeight="1" x14ac:dyDescent="0.25">
      <c r="B5" s="94" t="s">
        <v>132</v>
      </c>
      <c r="C5" s="95" t="s">
        <v>141</v>
      </c>
      <c r="D5" s="94" t="s">
        <v>142</v>
      </c>
      <c r="E5" s="94">
        <v>3510</v>
      </c>
      <c r="F5" s="100">
        <f t="shared" si="0"/>
        <v>10</v>
      </c>
      <c r="G5" s="67"/>
      <c r="I5" s="79" t="s">
        <v>1224</v>
      </c>
      <c r="J5" s="80">
        <v>30</v>
      </c>
      <c r="K5" s="78"/>
      <c r="L5" s="78">
        <v>30</v>
      </c>
      <c r="M5" s="77">
        <f>M6+7</f>
        <v>87</v>
      </c>
    </row>
    <row r="6" spans="2:13" ht="15" customHeight="1" x14ac:dyDescent="0.25">
      <c r="B6" s="94" t="s">
        <v>132</v>
      </c>
      <c r="C6" s="95" t="s">
        <v>145</v>
      </c>
      <c r="D6" s="94" t="s">
        <v>142</v>
      </c>
      <c r="E6" s="94">
        <v>3446</v>
      </c>
      <c r="F6" s="100">
        <f t="shared" si="0"/>
        <v>10</v>
      </c>
      <c r="G6" s="67"/>
      <c r="I6" s="79" t="s">
        <v>1223</v>
      </c>
      <c r="J6" s="80">
        <v>30</v>
      </c>
      <c r="K6" s="78"/>
      <c r="L6" s="78">
        <v>30</v>
      </c>
      <c r="M6" s="77">
        <f>M9+20</f>
        <v>80</v>
      </c>
    </row>
    <row r="7" spans="2:13" ht="15" customHeight="1" x14ac:dyDescent="0.25">
      <c r="B7" s="94" t="s">
        <v>132</v>
      </c>
      <c r="C7" s="95" t="s">
        <v>148</v>
      </c>
      <c r="D7" s="94" t="s">
        <v>142</v>
      </c>
      <c r="E7" s="94">
        <v>3000</v>
      </c>
      <c r="F7" s="100">
        <f t="shared" si="0"/>
        <v>10</v>
      </c>
      <c r="G7" s="67"/>
      <c r="I7" s="79" t="s">
        <v>1227</v>
      </c>
      <c r="J7" s="80">
        <v>20</v>
      </c>
      <c r="K7" s="78"/>
      <c r="L7" s="78">
        <v>20</v>
      </c>
      <c r="M7" s="77">
        <f>M8+7</f>
        <v>74</v>
      </c>
    </row>
    <row r="8" spans="2:13" ht="15" customHeight="1" x14ac:dyDescent="0.25">
      <c r="B8" s="94" t="s">
        <v>132</v>
      </c>
      <c r="C8" s="95" t="s">
        <v>150</v>
      </c>
      <c r="D8" s="94" t="s">
        <v>151</v>
      </c>
      <c r="E8" s="94">
        <v>2300</v>
      </c>
      <c r="F8" s="100">
        <f t="shared" si="0"/>
        <v>0</v>
      </c>
      <c r="G8" s="67"/>
      <c r="I8" s="79" t="s">
        <v>1226</v>
      </c>
      <c r="J8" s="80">
        <v>20</v>
      </c>
      <c r="K8" s="78"/>
      <c r="L8" s="78">
        <v>20</v>
      </c>
      <c r="M8" s="77">
        <f>M9+7</f>
        <v>67</v>
      </c>
    </row>
    <row r="9" spans="2:13" ht="15" customHeight="1" x14ac:dyDescent="0.25">
      <c r="B9" s="94" t="s">
        <v>132</v>
      </c>
      <c r="C9" s="95" t="s">
        <v>154</v>
      </c>
      <c r="D9" s="94" t="s">
        <v>139</v>
      </c>
      <c r="E9" s="94">
        <v>2575</v>
      </c>
      <c r="F9" s="100">
        <f t="shared" si="0"/>
        <v>0</v>
      </c>
      <c r="G9" s="67"/>
      <c r="I9" s="79" t="s">
        <v>1225</v>
      </c>
      <c r="J9" s="80">
        <v>20</v>
      </c>
      <c r="K9" s="78"/>
      <c r="L9" s="78">
        <v>20</v>
      </c>
      <c r="M9" s="77">
        <f>M12+20</f>
        <v>60</v>
      </c>
    </row>
    <row r="10" spans="2:13" ht="15" customHeight="1" x14ac:dyDescent="0.25">
      <c r="B10" s="94" t="s">
        <v>132</v>
      </c>
      <c r="C10" s="95" t="s">
        <v>156</v>
      </c>
      <c r="D10" s="94" t="s">
        <v>139</v>
      </c>
      <c r="E10" s="94">
        <v>2625</v>
      </c>
      <c r="F10" s="100">
        <f t="shared" si="0"/>
        <v>0</v>
      </c>
      <c r="G10" s="67"/>
      <c r="I10" s="79" t="s">
        <v>1230</v>
      </c>
      <c r="J10" s="80">
        <v>10</v>
      </c>
      <c r="K10" s="78"/>
      <c r="L10" s="78">
        <v>10</v>
      </c>
      <c r="M10" s="77">
        <f>M11+7</f>
        <v>54</v>
      </c>
    </row>
    <row r="11" spans="2:13" ht="15" customHeight="1" x14ac:dyDescent="0.25">
      <c r="B11" s="94" t="s">
        <v>132</v>
      </c>
      <c r="C11" s="95" t="s">
        <v>158</v>
      </c>
      <c r="D11" s="94" t="s">
        <v>142</v>
      </c>
      <c r="E11" s="94">
        <v>2667</v>
      </c>
      <c r="F11" s="100">
        <f t="shared" si="0"/>
        <v>10</v>
      </c>
      <c r="G11" s="67"/>
      <c r="I11" s="79" t="s">
        <v>1229</v>
      </c>
      <c r="J11" s="80">
        <v>10</v>
      </c>
      <c r="K11" s="78"/>
      <c r="L11" s="78">
        <v>10</v>
      </c>
      <c r="M11" s="77">
        <f>M12+7</f>
        <v>47</v>
      </c>
    </row>
    <row r="12" spans="2:13" ht="15" customHeight="1" x14ac:dyDescent="0.25">
      <c r="B12" s="94" t="s">
        <v>132</v>
      </c>
      <c r="C12" s="95" t="s">
        <v>160</v>
      </c>
      <c r="D12" s="94" t="s">
        <v>153</v>
      </c>
      <c r="E12" s="94">
        <v>2600</v>
      </c>
      <c r="F12" s="100">
        <f t="shared" si="0"/>
        <v>20</v>
      </c>
      <c r="G12" s="67"/>
      <c r="I12" s="79" t="s">
        <v>1228</v>
      </c>
      <c r="J12" s="80">
        <v>10</v>
      </c>
      <c r="K12" s="78"/>
      <c r="L12" s="78">
        <v>10</v>
      </c>
      <c r="M12" s="77">
        <f>M15+20</f>
        <v>40</v>
      </c>
    </row>
    <row r="13" spans="2:13" ht="15" customHeight="1" x14ac:dyDescent="0.25">
      <c r="B13" s="94" t="s">
        <v>132</v>
      </c>
      <c r="C13" s="95" t="s">
        <v>162</v>
      </c>
      <c r="D13" s="94" t="s">
        <v>137</v>
      </c>
      <c r="E13" s="94"/>
      <c r="F13" s="100">
        <f t="shared" si="0"/>
        <v>40</v>
      </c>
      <c r="G13" s="67"/>
      <c r="I13" s="79" t="s">
        <v>1233</v>
      </c>
      <c r="J13" s="80">
        <v>0</v>
      </c>
      <c r="K13" s="78"/>
      <c r="L13" s="78">
        <v>0</v>
      </c>
      <c r="M13" s="77">
        <f>M14+7</f>
        <v>34</v>
      </c>
    </row>
    <row r="14" spans="2:13" ht="15" customHeight="1" x14ac:dyDescent="0.25">
      <c r="B14" s="94" t="s">
        <v>132</v>
      </c>
      <c r="C14" s="95" t="s">
        <v>165</v>
      </c>
      <c r="D14" s="94" t="s">
        <v>137</v>
      </c>
      <c r="E14" s="94"/>
      <c r="F14" s="100">
        <f t="shared" si="0"/>
        <v>40</v>
      </c>
      <c r="G14" s="67"/>
      <c r="I14" s="79" t="s">
        <v>1232</v>
      </c>
      <c r="J14" s="80">
        <v>0</v>
      </c>
      <c r="K14" s="78"/>
      <c r="L14" s="78">
        <v>0</v>
      </c>
      <c r="M14" s="77">
        <f>M15+7</f>
        <v>27</v>
      </c>
    </row>
    <row r="15" spans="2:13" ht="15" customHeight="1" x14ac:dyDescent="0.25">
      <c r="B15" s="94" t="s">
        <v>132</v>
      </c>
      <c r="C15" s="95" t="s">
        <v>167</v>
      </c>
      <c r="D15" s="94" t="s">
        <v>142</v>
      </c>
      <c r="E15" s="94">
        <v>3984</v>
      </c>
      <c r="F15" s="100">
        <f t="shared" si="0"/>
        <v>10</v>
      </c>
      <c r="G15" s="67"/>
      <c r="I15" s="79" t="s">
        <v>1231</v>
      </c>
      <c r="J15" s="80">
        <v>0</v>
      </c>
      <c r="K15" s="78"/>
      <c r="L15" s="78">
        <v>0</v>
      </c>
      <c r="M15" s="77">
        <f>M18+20</f>
        <v>20</v>
      </c>
    </row>
    <row r="16" spans="2:13" ht="15" customHeight="1" x14ac:dyDescent="0.25">
      <c r="B16" s="94" t="s">
        <v>132</v>
      </c>
      <c r="C16" s="95" t="s">
        <v>169</v>
      </c>
      <c r="D16" s="94" t="s">
        <v>170</v>
      </c>
      <c r="E16" s="94">
        <v>3920</v>
      </c>
      <c r="F16" s="100">
        <f t="shared" si="0"/>
        <v>0</v>
      </c>
      <c r="G16" s="67"/>
      <c r="I16" s="79" t="s">
        <v>1236</v>
      </c>
      <c r="J16" s="80">
        <v>0</v>
      </c>
      <c r="K16" s="78"/>
      <c r="L16" s="78">
        <v>0</v>
      </c>
      <c r="M16" s="77">
        <f>M17+7</f>
        <v>14</v>
      </c>
    </row>
    <row r="17" spans="2:13" ht="15" customHeight="1" x14ac:dyDescent="0.25">
      <c r="B17" s="94" t="s">
        <v>132</v>
      </c>
      <c r="C17" s="95" t="s">
        <v>172</v>
      </c>
      <c r="D17" s="94" t="s">
        <v>173</v>
      </c>
      <c r="E17" s="94">
        <v>2734</v>
      </c>
      <c r="F17" s="100">
        <v>10</v>
      </c>
      <c r="G17" s="67"/>
      <c r="I17" s="79" t="s">
        <v>1235</v>
      </c>
      <c r="J17" s="80">
        <v>0</v>
      </c>
      <c r="K17" s="78"/>
      <c r="L17" s="78">
        <v>0</v>
      </c>
      <c r="M17" s="77">
        <f>M18+7</f>
        <v>7</v>
      </c>
    </row>
    <row r="18" spans="2:13" ht="15" customHeight="1" x14ac:dyDescent="0.25">
      <c r="B18" s="94" t="s">
        <v>132</v>
      </c>
      <c r="C18" s="95" t="s">
        <v>175</v>
      </c>
      <c r="D18" s="94" t="s">
        <v>153</v>
      </c>
      <c r="E18" s="94">
        <v>2770</v>
      </c>
      <c r="F18" s="100">
        <v>10</v>
      </c>
      <c r="G18" s="67"/>
      <c r="I18" s="79" t="s">
        <v>1234</v>
      </c>
      <c r="J18" s="80">
        <v>0</v>
      </c>
      <c r="K18" s="81"/>
      <c r="L18" s="81">
        <v>0</v>
      </c>
      <c r="M18" s="82">
        <v>0</v>
      </c>
    </row>
    <row r="19" spans="2:13" ht="15" customHeight="1" x14ac:dyDescent="0.25">
      <c r="B19" s="94" t="s">
        <v>132</v>
      </c>
      <c r="C19" s="95" t="s">
        <v>178</v>
      </c>
      <c r="D19" s="94" t="s">
        <v>179</v>
      </c>
      <c r="E19" s="94">
        <v>3465</v>
      </c>
      <c r="F19" s="100">
        <f t="shared" si="0"/>
        <v>10</v>
      </c>
      <c r="G19" s="67"/>
      <c r="M19" s="2"/>
    </row>
    <row r="20" spans="2:13" ht="15" customHeight="1" x14ac:dyDescent="0.25">
      <c r="B20" s="94" t="s">
        <v>132</v>
      </c>
      <c r="C20" s="95" t="s">
        <v>181</v>
      </c>
      <c r="D20" s="94" t="s">
        <v>142</v>
      </c>
      <c r="E20" s="94">
        <v>3580</v>
      </c>
      <c r="F20" s="100">
        <f t="shared" si="0"/>
        <v>10</v>
      </c>
      <c r="G20" s="67"/>
    </row>
    <row r="21" spans="2:13" ht="15" customHeight="1" x14ac:dyDescent="0.25">
      <c r="B21" s="94" t="s">
        <v>132</v>
      </c>
      <c r="C21" s="95" t="s">
        <v>183</v>
      </c>
      <c r="D21" s="94" t="s">
        <v>184</v>
      </c>
      <c r="E21" s="94">
        <v>3559</v>
      </c>
      <c r="F21" s="100">
        <f t="shared" si="0"/>
        <v>10</v>
      </c>
      <c r="G21" s="67"/>
    </row>
    <row r="22" spans="2:13" ht="15" customHeight="1" x14ac:dyDescent="0.25">
      <c r="B22" s="94" t="s">
        <v>132</v>
      </c>
      <c r="C22" s="95" t="s">
        <v>186</v>
      </c>
      <c r="D22" s="94" t="s">
        <v>139</v>
      </c>
      <c r="E22" s="94">
        <v>3487</v>
      </c>
      <c r="F22" s="100">
        <f t="shared" si="0"/>
        <v>0</v>
      </c>
      <c r="G22" s="67"/>
    </row>
    <row r="23" spans="2:13" ht="15" customHeight="1" x14ac:dyDescent="0.25">
      <c r="B23" s="94" t="s">
        <v>132</v>
      </c>
      <c r="C23" s="95" t="s">
        <v>188</v>
      </c>
      <c r="D23" s="94" t="s">
        <v>142</v>
      </c>
      <c r="E23" s="94">
        <v>3558</v>
      </c>
      <c r="F23" s="100">
        <f t="shared" si="0"/>
        <v>10</v>
      </c>
      <c r="G23" s="67"/>
    </row>
    <row r="24" spans="2:13" ht="15" customHeight="1" x14ac:dyDescent="0.25">
      <c r="B24" s="94" t="s">
        <v>132</v>
      </c>
      <c r="C24" s="95" t="s">
        <v>191</v>
      </c>
      <c r="D24" s="94" t="s">
        <v>147</v>
      </c>
      <c r="E24" s="94">
        <v>3840</v>
      </c>
      <c r="F24" s="100">
        <f t="shared" si="0"/>
        <v>20</v>
      </c>
      <c r="G24" s="67"/>
    </row>
    <row r="25" spans="2:13" ht="15" customHeight="1" x14ac:dyDescent="0.25">
      <c r="B25" s="94" t="s">
        <v>132</v>
      </c>
      <c r="C25" s="95" t="s">
        <v>193</v>
      </c>
      <c r="D25" s="94" t="s">
        <v>144</v>
      </c>
      <c r="E25" s="94">
        <v>3550</v>
      </c>
      <c r="F25" s="100">
        <f t="shared" si="0"/>
        <v>20</v>
      </c>
      <c r="G25" s="67"/>
    </row>
    <row r="26" spans="2:13" ht="15" customHeight="1" x14ac:dyDescent="0.25">
      <c r="B26" s="94" t="s">
        <v>132</v>
      </c>
      <c r="C26" s="95" t="s">
        <v>195</v>
      </c>
      <c r="D26" s="94" t="s">
        <v>147</v>
      </c>
      <c r="E26" s="94">
        <v>3750</v>
      </c>
      <c r="F26" s="100">
        <f t="shared" si="0"/>
        <v>20</v>
      </c>
      <c r="G26" s="67"/>
    </row>
    <row r="27" spans="2:13" ht="15" customHeight="1" x14ac:dyDescent="0.25">
      <c r="B27" s="94" t="s">
        <v>132</v>
      </c>
      <c r="C27" s="95" t="s">
        <v>197</v>
      </c>
      <c r="D27" s="94" t="s">
        <v>173</v>
      </c>
      <c r="E27" s="94">
        <v>3257</v>
      </c>
      <c r="F27" s="100">
        <f t="shared" si="0"/>
        <v>0</v>
      </c>
      <c r="G27" s="67"/>
    </row>
    <row r="28" spans="2:13" ht="15" customHeight="1" x14ac:dyDescent="0.25">
      <c r="B28" s="94" t="s">
        <v>199</v>
      </c>
      <c r="C28" s="95" t="s">
        <v>200</v>
      </c>
      <c r="D28" s="94" t="s">
        <v>139</v>
      </c>
      <c r="E28" s="94">
        <v>3325</v>
      </c>
      <c r="F28" s="100">
        <f t="shared" si="0"/>
        <v>0</v>
      </c>
      <c r="G28" s="67"/>
    </row>
    <row r="29" spans="2:13" ht="15" customHeight="1" x14ac:dyDescent="0.25">
      <c r="B29" s="94" t="s">
        <v>199</v>
      </c>
      <c r="C29" s="95" t="s">
        <v>202</v>
      </c>
      <c r="D29" s="94" t="s">
        <v>151</v>
      </c>
      <c r="E29" s="94">
        <v>2250</v>
      </c>
      <c r="F29" s="100">
        <f t="shared" si="0"/>
        <v>0</v>
      </c>
      <c r="G29" s="67"/>
    </row>
    <row r="30" spans="2:13" ht="15" customHeight="1" x14ac:dyDescent="0.25">
      <c r="B30" s="94" t="s">
        <v>199</v>
      </c>
      <c r="C30" s="95" t="s">
        <v>204</v>
      </c>
      <c r="D30" s="94" t="s">
        <v>142</v>
      </c>
      <c r="E30" s="94">
        <v>2288</v>
      </c>
      <c r="F30" s="100">
        <f t="shared" si="0"/>
        <v>10</v>
      </c>
      <c r="G30" s="67"/>
    </row>
    <row r="31" spans="2:13" ht="15" customHeight="1" x14ac:dyDescent="0.25">
      <c r="B31" s="94" t="s">
        <v>199</v>
      </c>
      <c r="C31" s="95" t="s">
        <v>206</v>
      </c>
      <c r="D31" s="94" t="s">
        <v>173</v>
      </c>
      <c r="E31" s="94">
        <v>2683</v>
      </c>
      <c r="F31" s="100">
        <f t="shared" si="0"/>
        <v>0</v>
      </c>
      <c r="G31" s="67"/>
    </row>
    <row r="32" spans="2:13" ht="15" customHeight="1" x14ac:dyDescent="0.25">
      <c r="B32" s="94" t="s">
        <v>199</v>
      </c>
      <c r="C32" s="95" t="s">
        <v>208</v>
      </c>
      <c r="D32" s="94" t="s">
        <v>139</v>
      </c>
      <c r="E32" s="94">
        <v>2907</v>
      </c>
      <c r="F32" s="100">
        <f t="shared" si="0"/>
        <v>0</v>
      </c>
      <c r="G32" s="67"/>
    </row>
    <row r="33" spans="2:7" ht="15" customHeight="1" x14ac:dyDescent="0.25">
      <c r="B33" s="94" t="s">
        <v>199</v>
      </c>
      <c r="C33" s="95" t="s">
        <v>210</v>
      </c>
      <c r="D33" s="94" t="s">
        <v>142</v>
      </c>
      <c r="E33" s="94">
        <v>2907</v>
      </c>
      <c r="F33" s="100">
        <f t="shared" si="0"/>
        <v>10</v>
      </c>
      <c r="G33" s="67"/>
    </row>
    <row r="34" spans="2:7" ht="15" customHeight="1" x14ac:dyDescent="0.25">
      <c r="B34" s="94" t="s">
        <v>135</v>
      </c>
      <c r="C34" s="95" t="s">
        <v>212</v>
      </c>
      <c r="D34" s="94" t="s">
        <v>139</v>
      </c>
      <c r="E34" s="94">
        <v>3100</v>
      </c>
      <c r="F34" s="100">
        <f t="shared" si="0"/>
        <v>0</v>
      </c>
      <c r="G34" s="67"/>
    </row>
    <row r="35" spans="2:7" ht="15" customHeight="1" x14ac:dyDescent="0.25">
      <c r="B35" s="94" t="s">
        <v>135</v>
      </c>
      <c r="C35" s="95" t="s">
        <v>214</v>
      </c>
      <c r="D35" s="94" t="s">
        <v>173</v>
      </c>
      <c r="E35" s="94">
        <v>3263</v>
      </c>
      <c r="F35" s="100">
        <f t="shared" si="0"/>
        <v>0</v>
      </c>
      <c r="G35" s="67"/>
    </row>
    <row r="36" spans="2:7" ht="15" customHeight="1" x14ac:dyDescent="0.25">
      <c r="B36" s="94" t="s">
        <v>135</v>
      </c>
      <c r="C36" s="95" t="s">
        <v>216</v>
      </c>
      <c r="D36" s="94" t="s">
        <v>179</v>
      </c>
      <c r="E36" s="94">
        <v>3660</v>
      </c>
      <c r="F36" s="100">
        <f t="shared" si="0"/>
        <v>10</v>
      </c>
      <c r="G36" s="67"/>
    </row>
    <row r="37" spans="2:7" ht="15" customHeight="1" x14ac:dyDescent="0.25">
      <c r="B37" s="94" t="s">
        <v>135</v>
      </c>
      <c r="C37" s="95" t="s">
        <v>218</v>
      </c>
      <c r="D37" s="94" t="s">
        <v>151</v>
      </c>
      <c r="E37" s="94">
        <v>2992</v>
      </c>
      <c r="F37" s="100">
        <f t="shared" si="0"/>
        <v>0</v>
      </c>
      <c r="G37" s="67"/>
    </row>
    <row r="38" spans="2:7" ht="15" customHeight="1" x14ac:dyDescent="0.25">
      <c r="B38" s="94" t="s">
        <v>135</v>
      </c>
      <c r="C38" s="95" t="s">
        <v>220</v>
      </c>
      <c r="D38" s="94" t="s">
        <v>151</v>
      </c>
      <c r="E38" s="94">
        <v>3241</v>
      </c>
      <c r="F38" s="100">
        <f t="shared" si="0"/>
        <v>0</v>
      </c>
      <c r="G38" s="67"/>
    </row>
    <row r="39" spans="2:7" ht="15" customHeight="1" x14ac:dyDescent="0.25">
      <c r="B39" s="94" t="s">
        <v>135</v>
      </c>
      <c r="C39" s="95" t="s">
        <v>222</v>
      </c>
      <c r="D39" s="94" t="s">
        <v>151</v>
      </c>
      <c r="E39" s="94">
        <v>3252</v>
      </c>
      <c r="F39" s="100">
        <f t="shared" si="0"/>
        <v>0</v>
      </c>
      <c r="G39" s="67"/>
    </row>
    <row r="40" spans="2:7" ht="15" customHeight="1" x14ac:dyDescent="0.25">
      <c r="B40" s="94" t="s">
        <v>135</v>
      </c>
      <c r="C40" s="95" t="s">
        <v>224</v>
      </c>
      <c r="D40" s="94" t="s">
        <v>139</v>
      </c>
      <c r="E40" s="94">
        <v>3428</v>
      </c>
      <c r="F40" s="100">
        <f t="shared" si="0"/>
        <v>0</v>
      </c>
      <c r="G40" s="67"/>
    </row>
    <row r="41" spans="2:7" ht="15" customHeight="1" x14ac:dyDescent="0.25">
      <c r="B41" s="94" t="s">
        <v>135</v>
      </c>
      <c r="C41" s="95" t="s">
        <v>226</v>
      </c>
      <c r="D41" s="94" t="s">
        <v>173</v>
      </c>
      <c r="E41" s="94">
        <v>3549</v>
      </c>
      <c r="F41" s="100">
        <f t="shared" si="0"/>
        <v>0</v>
      </c>
      <c r="G41" s="67"/>
    </row>
    <row r="42" spans="2:7" ht="15" customHeight="1" x14ac:dyDescent="0.25">
      <c r="B42" s="94" t="s">
        <v>135</v>
      </c>
      <c r="C42" s="95" t="s">
        <v>228</v>
      </c>
      <c r="D42" s="94" t="s">
        <v>173</v>
      </c>
      <c r="E42" s="94">
        <v>3263</v>
      </c>
      <c r="F42" s="100">
        <f t="shared" si="0"/>
        <v>0</v>
      </c>
      <c r="G42" s="67"/>
    </row>
    <row r="43" spans="2:7" ht="15" customHeight="1" x14ac:dyDescent="0.25">
      <c r="B43" s="94" t="s">
        <v>135</v>
      </c>
      <c r="C43" s="95" t="s">
        <v>230</v>
      </c>
      <c r="D43" s="94" t="s">
        <v>173</v>
      </c>
      <c r="E43" s="94">
        <v>3462</v>
      </c>
      <c r="F43" s="100">
        <f t="shared" si="0"/>
        <v>0</v>
      </c>
      <c r="G43" s="67"/>
    </row>
    <row r="44" spans="2:7" ht="15" customHeight="1" x14ac:dyDescent="0.25">
      <c r="B44" s="94" t="s">
        <v>135</v>
      </c>
      <c r="C44" s="95" t="s">
        <v>232</v>
      </c>
      <c r="D44" s="94" t="s">
        <v>184</v>
      </c>
      <c r="E44" s="94">
        <v>3671</v>
      </c>
      <c r="F44" s="100">
        <f t="shared" si="0"/>
        <v>10</v>
      </c>
      <c r="G44" s="67"/>
    </row>
    <row r="45" spans="2:7" ht="15" customHeight="1" x14ac:dyDescent="0.25">
      <c r="B45" s="94" t="s">
        <v>135</v>
      </c>
      <c r="C45" s="95" t="s">
        <v>234</v>
      </c>
      <c r="D45" s="94" t="s">
        <v>142</v>
      </c>
      <c r="E45" s="94">
        <v>3958</v>
      </c>
      <c r="F45" s="100">
        <f t="shared" si="0"/>
        <v>10</v>
      </c>
      <c r="G45" s="67"/>
    </row>
    <row r="46" spans="2:7" ht="15" customHeight="1" x14ac:dyDescent="0.25">
      <c r="B46" s="94" t="s">
        <v>135</v>
      </c>
      <c r="C46" s="95" t="s">
        <v>236</v>
      </c>
      <c r="D46" s="94" t="s">
        <v>179</v>
      </c>
      <c r="E46" s="94">
        <v>4024</v>
      </c>
      <c r="F46" s="100">
        <f t="shared" si="0"/>
        <v>10</v>
      </c>
      <c r="G46" s="67"/>
    </row>
    <row r="47" spans="2:7" ht="15" customHeight="1" x14ac:dyDescent="0.25">
      <c r="B47" s="94" t="s">
        <v>135</v>
      </c>
      <c r="C47" s="95" t="s">
        <v>238</v>
      </c>
      <c r="D47" s="94" t="s">
        <v>184</v>
      </c>
      <c r="E47" s="94">
        <v>4145</v>
      </c>
      <c r="F47" s="100">
        <f t="shared" si="0"/>
        <v>10</v>
      </c>
      <c r="G47" s="67"/>
    </row>
    <row r="48" spans="2:7" ht="15" customHeight="1" x14ac:dyDescent="0.25">
      <c r="B48" s="94" t="s">
        <v>135</v>
      </c>
      <c r="C48" s="95" t="s">
        <v>240</v>
      </c>
      <c r="D48" s="94" t="s">
        <v>153</v>
      </c>
      <c r="E48" s="94">
        <v>4222</v>
      </c>
      <c r="F48" s="100">
        <f t="shared" si="0"/>
        <v>20</v>
      </c>
      <c r="G48" s="67"/>
    </row>
    <row r="49" spans="2:7" ht="15" customHeight="1" x14ac:dyDescent="0.25">
      <c r="B49" s="94" t="s">
        <v>135</v>
      </c>
      <c r="C49" s="95" t="s">
        <v>242</v>
      </c>
      <c r="D49" s="94" t="s">
        <v>184</v>
      </c>
      <c r="E49" s="94">
        <v>4068</v>
      </c>
      <c r="F49" s="100">
        <f t="shared" si="0"/>
        <v>10</v>
      </c>
      <c r="G49" s="67"/>
    </row>
    <row r="50" spans="2:7" ht="15" customHeight="1" x14ac:dyDescent="0.25">
      <c r="B50" s="94" t="s">
        <v>135</v>
      </c>
      <c r="C50" s="95" t="s">
        <v>244</v>
      </c>
      <c r="D50" s="94" t="s">
        <v>184</v>
      </c>
      <c r="E50" s="94">
        <v>4288</v>
      </c>
      <c r="F50" s="100">
        <f t="shared" si="0"/>
        <v>10</v>
      </c>
      <c r="G50" s="67"/>
    </row>
    <row r="51" spans="2:7" ht="15" customHeight="1" x14ac:dyDescent="0.25">
      <c r="B51" s="94" t="s">
        <v>135</v>
      </c>
      <c r="C51" s="95" t="s">
        <v>246</v>
      </c>
      <c r="D51" s="94" t="s">
        <v>153</v>
      </c>
      <c r="E51" s="94">
        <v>4288</v>
      </c>
      <c r="F51" s="100">
        <f t="shared" si="0"/>
        <v>20</v>
      </c>
      <c r="G51" s="67"/>
    </row>
    <row r="52" spans="2:7" ht="15" customHeight="1" x14ac:dyDescent="0.25">
      <c r="B52" s="94" t="s">
        <v>135</v>
      </c>
      <c r="C52" s="95" t="s">
        <v>248</v>
      </c>
      <c r="D52" s="94" t="s">
        <v>137</v>
      </c>
      <c r="E52" s="94">
        <v>4729</v>
      </c>
      <c r="F52" s="100">
        <f t="shared" si="0"/>
        <v>40</v>
      </c>
      <c r="G52" s="67"/>
    </row>
    <row r="53" spans="2:7" ht="15" customHeight="1" x14ac:dyDescent="0.25">
      <c r="B53" s="94" t="s">
        <v>135</v>
      </c>
      <c r="C53" s="95" t="s">
        <v>250</v>
      </c>
      <c r="D53" s="94" t="s">
        <v>170</v>
      </c>
      <c r="E53" s="94">
        <v>2507</v>
      </c>
      <c r="F53" s="100">
        <f t="shared" si="0"/>
        <v>0</v>
      </c>
      <c r="G53" s="67"/>
    </row>
    <row r="54" spans="2:7" ht="15" customHeight="1" x14ac:dyDescent="0.25">
      <c r="B54" s="94" t="s">
        <v>135</v>
      </c>
      <c r="C54" s="95" t="s">
        <v>252</v>
      </c>
      <c r="D54" s="94" t="s">
        <v>151</v>
      </c>
      <c r="E54" s="94">
        <v>2507</v>
      </c>
      <c r="F54" s="100">
        <f t="shared" si="0"/>
        <v>0</v>
      </c>
      <c r="G54" s="67"/>
    </row>
    <row r="55" spans="2:7" ht="15" customHeight="1" x14ac:dyDescent="0.25">
      <c r="B55" s="94" t="s">
        <v>135</v>
      </c>
      <c r="C55" s="95" t="s">
        <v>254</v>
      </c>
      <c r="D55" s="94" t="s">
        <v>137</v>
      </c>
      <c r="E55" s="94"/>
      <c r="F55" s="100">
        <f t="shared" si="0"/>
        <v>40</v>
      </c>
      <c r="G55" s="67"/>
    </row>
    <row r="56" spans="2:7" ht="15" customHeight="1" x14ac:dyDescent="0.25">
      <c r="B56" s="94" t="s">
        <v>135</v>
      </c>
      <c r="C56" s="95" t="s">
        <v>136</v>
      </c>
      <c r="D56" s="94" t="s">
        <v>137</v>
      </c>
      <c r="E56" s="94"/>
      <c r="F56" s="100">
        <f t="shared" si="0"/>
        <v>40</v>
      </c>
      <c r="G56" s="67"/>
    </row>
    <row r="57" spans="2:7" ht="15" customHeight="1" x14ac:dyDescent="0.25">
      <c r="B57" s="94" t="s">
        <v>135</v>
      </c>
      <c r="C57" s="95" t="s">
        <v>140</v>
      </c>
      <c r="D57" s="94" t="s">
        <v>137</v>
      </c>
      <c r="E57" s="94">
        <v>3869</v>
      </c>
      <c r="F57" s="100">
        <f t="shared" si="0"/>
        <v>40</v>
      </c>
      <c r="G57" s="67"/>
    </row>
    <row r="58" spans="2:7" ht="15" customHeight="1" x14ac:dyDescent="0.25">
      <c r="B58" s="94" t="s">
        <v>135</v>
      </c>
      <c r="C58" s="95" t="s">
        <v>143</v>
      </c>
      <c r="D58" s="94" t="s">
        <v>144</v>
      </c>
      <c r="E58" s="94">
        <v>3593</v>
      </c>
      <c r="F58" s="100">
        <f t="shared" si="0"/>
        <v>20</v>
      </c>
      <c r="G58" s="67"/>
    </row>
    <row r="59" spans="2:7" ht="15" customHeight="1" x14ac:dyDescent="0.25">
      <c r="B59" s="94" t="s">
        <v>135</v>
      </c>
      <c r="C59" s="95" t="s">
        <v>146</v>
      </c>
      <c r="D59" s="94" t="s">
        <v>147</v>
      </c>
      <c r="E59" s="94">
        <v>4068</v>
      </c>
      <c r="F59" s="100">
        <f t="shared" si="0"/>
        <v>20</v>
      </c>
      <c r="G59" s="67"/>
    </row>
    <row r="60" spans="2:7" ht="15" customHeight="1" x14ac:dyDescent="0.25">
      <c r="B60" s="94" t="s">
        <v>135</v>
      </c>
      <c r="C60" s="95" t="s">
        <v>149</v>
      </c>
      <c r="D60" s="94" t="s">
        <v>142</v>
      </c>
      <c r="E60" s="94">
        <v>2822</v>
      </c>
      <c r="F60" s="100">
        <f t="shared" si="0"/>
        <v>10</v>
      </c>
      <c r="G60" s="67"/>
    </row>
    <row r="61" spans="2:7" ht="15" customHeight="1" x14ac:dyDescent="0.25">
      <c r="B61" s="94" t="s">
        <v>135</v>
      </c>
      <c r="C61" s="95" t="s">
        <v>152</v>
      </c>
      <c r="D61" s="94" t="s">
        <v>153</v>
      </c>
      <c r="E61" s="94">
        <v>3220</v>
      </c>
      <c r="F61" s="100">
        <f t="shared" si="0"/>
        <v>20</v>
      </c>
      <c r="G61" s="67"/>
    </row>
    <row r="62" spans="2:7" ht="15" customHeight="1" x14ac:dyDescent="0.25">
      <c r="B62" s="94" t="s">
        <v>135</v>
      </c>
      <c r="C62" s="95" t="s">
        <v>155</v>
      </c>
      <c r="D62" s="94" t="s">
        <v>153</v>
      </c>
      <c r="E62" s="94">
        <v>3351</v>
      </c>
      <c r="F62" s="100">
        <f t="shared" si="0"/>
        <v>20</v>
      </c>
      <c r="G62" s="67"/>
    </row>
    <row r="63" spans="2:7" ht="15" customHeight="1" x14ac:dyDescent="0.25">
      <c r="B63" s="94" t="s">
        <v>135</v>
      </c>
      <c r="C63" s="95" t="s">
        <v>157</v>
      </c>
      <c r="D63" s="94" t="s">
        <v>147</v>
      </c>
      <c r="E63" s="94">
        <v>3218</v>
      </c>
      <c r="F63" s="100">
        <f t="shared" si="0"/>
        <v>20</v>
      </c>
      <c r="G63" s="67"/>
    </row>
    <row r="64" spans="2:7" ht="15" customHeight="1" x14ac:dyDescent="0.25">
      <c r="B64" s="94" t="s">
        <v>135</v>
      </c>
      <c r="C64" s="95" t="s">
        <v>159</v>
      </c>
      <c r="D64" s="94" t="s">
        <v>137</v>
      </c>
      <c r="E64" s="94"/>
      <c r="F64" s="100">
        <f t="shared" si="0"/>
        <v>40</v>
      </c>
      <c r="G64" s="67"/>
    </row>
    <row r="65" spans="2:7" ht="15" customHeight="1" x14ac:dyDescent="0.25">
      <c r="B65" s="94" t="s">
        <v>135</v>
      </c>
      <c r="C65" s="95" t="s">
        <v>161</v>
      </c>
      <c r="D65" s="94" t="s">
        <v>137</v>
      </c>
      <c r="E65" s="94">
        <v>3240</v>
      </c>
      <c r="F65" s="100">
        <f t="shared" si="0"/>
        <v>40</v>
      </c>
      <c r="G65" s="67"/>
    </row>
    <row r="66" spans="2:7" ht="15" customHeight="1" x14ac:dyDescent="0.25">
      <c r="B66" s="94" t="s">
        <v>163</v>
      </c>
      <c r="C66" s="95" t="s">
        <v>164</v>
      </c>
      <c r="D66" s="94" t="s">
        <v>134</v>
      </c>
      <c r="E66" s="94">
        <v>1358</v>
      </c>
      <c r="F66" s="100">
        <f t="shared" si="0"/>
        <v>0</v>
      </c>
      <c r="G66" s="67"/>
    </row>
    <row r="67" spans="2:7" ht="15" customHeight="1" x14ac:dyDescent="0.25">
      <c r="B67" s="94" t="s">
        <v>163</v>
      </c>
      <c r="C67" s="95" t="s">
        <v>166</v>
      </c>
      <c r="D67" s="94" t="s">
        <v>134</v>
      </c>
      <c r="E67" s="94">
        <v>1450</v>
      </c>
      <c r="F67" s="100">
        <f t="shared" si="0"/>
        <v>0</v>
      </c>
      <c r="G67" s="67"/>
    </row>
    <row r="68" spans="2:7" ht="15" customHeight="1" x14ac:dyDescent="0.25">
      <c r="B68" s="94" t="s">
        <v>163</v>
      </c>
      <c r="C68" s="95" t="s">
        <v>168</v>
      </c>
      <c r="D68" s="94" t="s">
        <v>134</v>
      </c>
      <c r="E68" s="94">
        <v>1576</v>
      </c>
      <c r="F68" s="100">
        <f t="shared" ref="F68:F132" si="1">IF(D68="ST ",$J$3,IF(D68="PTC** ",$J$4,IF(D68="PTC* ",$J$5,IF(D68="PTC ",$J$6,IF(D68="PTD** ",$J$7,IF(D68="PTD* ",$J$8,IF(D68="PTD ",$J$9,IF(D68="PTE** ",$J$10,IF(D68="PTE* ",$J$11,IF(D68="PTE ",$J$12,IF(D68="PTF** ",$J$13,IF(D68="PTF* ",$J$14,IF(D68="PTF ",$J$15,IF(D68="PTG** ",$J$16,IF(D68="PTG* ",$J$17,IF(D68="PTG ",$J$18,"Other"))))))))))))))))</f>
        <v>0</v>
      </c>
      <c r="G68" s="67"/>
    </row>
    <row r="69" spans="2:7" ht="15" customHeight="1" x14ac:dyDescent="0.25">
      <c r="B69" s="94" t="s">
        <v>163</v>
      </c>
      <c r="C69" s="95" t="s">
        <v>171</v>
      </c>
      <c r="D69" s="94" t="s">
        <v>151</v>
      </c>
      <c r="E69" s="94">
        <v>1512</v>
      </c>
      <c r="F69" s="100">
        <f t="shared" si="1"/>
        <v>0</v>
      </c>
      <c r="G69" s="67"/>
    </row>
    <row r="70" spans="2:7" ht="15" customHeight="1" x14ac:dyDescent="0.25">
      <c r="B70" s="94" t="s">
        <v>163</v>
      </c>
      <c r="C70" s="95" t="s">
        <v>174</v>
      </c>
      <c r="D70" s="94" t="s">
        <v>173</v>
      </c>
      <c r="E70" s="94">
        <v>1433</v>
      </c>
      <c r="F70" s="100">
        <f t="shared" si="1"/>
        <v>0</v>
      </c>
      <c r="G70" s="67"/>
    </row>
    <row r="71" spans="2:7" ht="15" customHeight="1" x14ac:dyDescent="0.25">
      <c r="B71" s="94" t="s">
        <v>176</v>
      </c>
      <c r="C71" s="95" t="s">
        <v>177</v>
      </c>
      <c r="D71" s="94" t="s">
        <v>153</v>
      </c>
      <c r="E71" s="94">
        <v>3250</v>
      </c>
      <c r="F71" s="100">
        <f t="shared" si="1"/>
        <v>20</v>
      </c>
      <c r="G71" s="67"/>
    </row>
    <row r="72" spans="2:7" ht="15" customHeight="1" x14ac:dyDescent="0.25">
      <c r="B72" s="94" t="s">
        <v>176</v>
      </c>
      <c r="C72" s="95" t="s">
        <v>180</v>
      </c>
      <c r="D72" s="94" t="s">
        <v>137</v>
      </c>
      <c r="E72" s="94"/>
      <c r="F72" s="100">
        <f t="shared" si="1"/>
        <v>40</v>
      </c>
      <c r="G72" s="67"/>
    </row>
    <row r="73" spans="2:7" ht="15" customHeight="1" x14ac:dyDescent="0.25">
      <c r="B73" s="94" t="s">
        <v>176</v>
      </c>
      <c r="C73" s="95" t="s">
        <v>182</v>
      </c>
      <c r="D73" s="94" t="s">
        <v>137</v>
      </c>
      <c r="E73" s="94">
        <v>3600</v>
      </c>
      <c r="F73" s="100">
        <f t="shared" si="1"/>
        <v>40</v>
      </c>
      <c r="G73" s="67"/>
    </row>
    <row r="74" spans="2:7" ht="15" customHeight="1" x14ac:dyDescent="0.25">
      <c r="B74" s="94" t="s">
        <v>176</v>
      </c>
      <c r="C74" s="95" t="s">
        <v>185</v>
      </c>
      <c r="D74" s="94" t="s">
        <v>137</v>
      </c>
      <c r="E74" s="94"/>
      <c r="F74" s="100">
        <f t="shared" si="1"/>
        <v>40</v>
      </c>
      <c r="G74" s="67"/>
    </row>
    <row r="75" spans="2:7" ht="15" customHeight="1" x14ac:dyDescent="0.25">
      <c r="B75" s="94" t="s">
        <v>176</v>
      </c>
      <c r="C75" s="95" t="s">
        <v>187</v>
      </c>
      <c r="D75" s="94" t="s">
        <v>170</v>
      </c>
      <c r="E75" s="94">
        <v>2282</v>
      </c>
      <c r="F75" s="100">
        <f t="shared" si="1"/>
        <v>0</v>
      </c>
      <c r="G75" s="67"/>
    </row>
    <row r="76" spans="2:7" ht="15" customHeight="1" x14ac:dyDescent="0.25">
      <c r="B76" s="94" t="s">
        <v>176</v>
      </c>
      <c r="C76" s="95" t="s">
        <v>189</v>
      </c>
      <c r="D76" s="94" t="s">
        <v>190</v>
      </c>
      <c r="E76" s="94">
        <v>2403</v>
      </c>
      <c r="F76" s="100">
        <f t="shared" si="1"/>
        <v>0</v>
      </c>
      <c r="G76" s="67"/>
    </row>
    <row r="77" spans="2:7" ht="15" customHeight="1" x14ac:dyDescent="0.25">
      <c r="B77" s="94" t="s">
        <v>176</v>
      </c>
      <c r="C77" s="95" t="s">
        <v>192</v>
      </c>
      <c r="D77" s="94" t="s">
        <v>142</v>
      </c>
      <c r="E77" s="94">
        <v>2225</v>
      </c>
      <c r="F77" s="100">
        <f t="shared" si="1"/>
        <v>10</v>
      </c>
      <c r="G77" s="67"/>
    </row>
    <row r="78" spans="2:7" ht="15" customHeight="1" x14ac:dyDescent="0.25">
      <c r="B78" s="94" t="s">
        <v>176</v>
      </c>
      <c r="C78" s="95" t="s">
        <v>194</v>
      </c>
      <c r="D78" s="94" t="s">
        <v>144</v>
      </c>
      <c r="E78" s="94">
        <v>3300</v>
      </c>
      <c r="F78" s="100">
        <f t="shared" si="1"/>
        <v>20</v>
      </c>
      <c r="G78" s="67"/>
    </row>
    <row r="79" spans="2:7" ht="15" customHeight="1" x14ac:dyDescent="0.25">
      <c r="B79" s="94" t="s">
        <v>176</v>
      </c>
      <c r="C79" s="95" t="s">
        <v>196</v>
      </c>
      <c r="D79" s="94" t="s">
        <v>139</v>
      </c>
      <c r="E79" s="94">
        <v>2657</v>
      </c>
      <c r="F79" s="100">
        <f t="shared" si="1"/>
        <v>0</v>
      </c>
      <c r="G79" s="67"/>
    </row>
    <row r="80" spans="2:7" ht="15" customHeight="1" x14ac:dyDescent="0.25">
      <c r="B80" s="94" t="s">
        <v>176</v>
      </c>
      <c r="C80" s="95" t="s">
        <v>198</v>
      </c>
      <c r="D80" s="94" t="s">
        <v>170</v>
      </c>
      <c r="E80" s="94">
        <v>2933</v>
      </c>
      <c r="F80" s="100">
        <f t="shared" si="1"/>
        <v>0</v>
      </c>
      <c r="G80" s="67"/>
    </row>
    <row r="81" spans="2:7" ht="15" customHeight="1" x14ac:dyDescent="0.25">
      <c r="B81" s="94" t="s">
        <v>176</v>
      </c>
      <c r="C81" s="95" t="s">
        <v>201</v>
      </c>
      <c r="D81" s="94" t="s">
        <v>139</v>
      </c>
      <c r="E81" s="94">
        <v>2778</v>
      </c>
      <c r="F81" s="100">
        <f t="shared" si="1"/>
        <v>0</v>
      </c>
      <c r="G81" s="67"/>
    </row>
    <row r="82" spans="2:7" ht="15" customHeight="1" x14ac:dyDescent="0.25">
      <c r="B82" s="94" t="s">
        <v>176</v>
      </c>
      <c r="C82" s="95" t="s">
        <v>203</v>
      </c>
      <c r="D82" s="94" t="s">
        <v>139</v>
      </c>
      <c r="E82" s="94">
        <v>3153</v>
      </c>
      <c r="F82" s="100">
        <f t="shared" si="1"/>
        <v>0</v>
      </c>
      <c r="G82" s="67"/>
    </row>
    <row r="83" spans="2:7" ht="15" customHeight="1" x14ac:dyDescent="0.25">
      <c r="B83" s="94" t="s">
        <v>176</v>
      </c>
      <c r="C83" s="95" t="s">
        <v>205</v>
      </c>
      <c r="D83" s="94" t="s">
        <v>170</v>
      </c>
      <c r="E83" s="94">
        <v>2780</v>
      </c>
      <c r="F83" s="100">
        <f t="shared" si="1"/>
        <v>0</v>
      </c>
      <c r="G83" s="67"/>
    </row>
    <row r="84" spans="2:7" ht="15" customHeight="1" x14ac:dyDescent="0.25">
      <c r="B84" s="94" t="s">
        <v>176</v>
      </c>
      <c r="C84" s="95" t="s">
        <v>207</v>
      </c>
      <c r="D84" s="94" t="s">
        <v>173</v>
      </c>
      <c r="E84" s="94">
        <v>2855</v>
      </c>
      <c r="F84" s="100">
        <f t="shared" si="1"/>
        <v>0</v>
      </c>
      <c r="G84" s="67"/>
    </row>
    <row r="85" spans="2:7" ht="15" customHeight="1" x14ac:dyDescent="0.25">
      <c r="B85" s="94" t="s">
        <v>176</v>
      </c>
      <c r="C85" s="95" t="s">
        <v>209</v>
      </c>
      <c r="D85" s="94" t="s">
        <v>142</v>
      </c>
      <c r="E85" s="94">
        <v>2885</v>
      </c>
      <c r="F85" s="100">
        <f t="shared" si="1"/>
        <v>10</v>
      </c>
      <c r="G85" s="67"/>
    </row>
    <row r="86" spans="2:7" ht="15" customHeight="1" x14ac:dyDescent="0.25">
      <c r="B86" s="94" t="s">
        <v>176</v>
      </c>
      <c r="C86" s="95" t="s">
        <v>211</v>
      </c>
      <c r="D86" s="94" t="s">
        <v>139</v>
      </c>
      <c r="E86" s="94">
        <v>2990</v>
      </c>
      <c r="F86" s="100">
        <f t="shared" si="1"/>
        <v>0</v>
      </c>
      <c r="G86" s="67"/>
    </row>
    <row r="87" spans="2:7" ht="15" customHeight="1" x14ac:dyDescent="0.25">
      <c r="B87" s="94" t="s">
        <v>176</v>
      </c>
      <c r="C87" s="95" t="s">
        <v>213</v>
      </c>
      <c r="D87" s="94" t="s">
        <v>173</v>
      </c>
      <c r="E87" s="94">
        <v>3087</v>
      </c>
      <c r="F87" s="100">
        <f t="shared" si="1"/>
        <v>0</v>
      </c>
      <c r="G87" s="67"/>
    </row>
    <row r="88" spans="2:7" ht="15" customHeight="1" x14ac:dyDescent="0.25">
      <c r="B88" s="94" t="s">
        <v>176</v>
      </c>
      <c r="C88" s="95" t="s">
        <v>215</v>
      </c>
      <c r="D88" s="94" t="s">
        <v>173</v>
      </c>
      <c r="E88" s="94">
        <v>3197</v>
      </c>
      <c r="F88" s="100">
        <f t="shared" si="1"/>
        <v>0</v>
      </c>
      <c r="G88" s="67"/>
    </row>
    <row r="89" spans="2:7" ht="15" customHeight="1" x14ac:dyDescent="0.25">
      <c r="B89" s="94" t="s">
        <v>176</v>
      </c>
      <c r="C89" s="95" t="s">
        <v>217</v>
      </c>
      <c r="D89" s="94" t="s">
        <v>179</v>
      </c>
      <c r="E89" s="94">
        <v>3200</v>
      </c>
      <c r="F89" s="100">
        <f t="shared" si="1"/>
        <v>10</v>
      </c>
      <c r="G89" s="67"/>
    </row>
    <row r="90" spans="2:7" ht="15" customHeight="1" x14ac:dyDescent="0.25">
      <c r="B90" s="94" t="s">
        <v>176</v>
      </c>
      <c r="C90" s="95" t="s">
        <v>219</v>
      </c>
      <c r="D90" s="94" t="s">
        <v>173</v>
      </c>
      <c r="E90" s="94">
        <v>3197</v>
      </c>
      <c r="F90" s="100">
        <f t="shared" si="1"/>
        <v>0</v>
      </c>
      <c r="G90" s="67"/>
    </row>
    <row r="91" spans="2:7" ht="15" customHeight="1" x14ac:dyDescent="0.25">
      <c r="B91" s="94" t="s">
        <v>176</v>
      </c>
      <c r="C91" s="95" t="s">
        <v>221</v>
      </c>
      <c r="D91" s="94" t="s">
        <v>142</v>
      </c>
      <c r="E91" s="94">
        <v>3220</v>
      </c>
      <c r="F91" s="100">
        <f t="shared" si="1"/>
        <v>10</v>
      </c>
      <c r="G91" s="67"/>
    </row>
    <row r="92" spans="2:7" ht="15" customHeight="1" x14ac:dyDescent="0.25">
      <c r="B92" s="94" t="s">
        <v>176</v>
      </c>
      <c r="C92" s="95" t="s">
        <v>223</v>
      </c>
      <c r="D92" s="94" t="s">
        <v>179</v>
      </c>
      <c r="E92" s="94">
        <v>3350</v>
      </c>
      <c r="F92" s="100">
        <f t="shared" si="1"/>
        <v>10</v>
      </c>
      <c r="G92" s="67"/>
    </row>
    <row r="93" spans="2:7" ht="15" customHeight="1" x14ac:dyDescent="0.25">
      <c r="B93" s="94" t="s">
        <v>176</v>
      </c>
      <c r="C93" s="95" t="s">
        <v>225</v>
      </c>
      <c r="D93" s="94" t="s">
        <v>153</v>
      </c>
      <c r="E93" s="94">
        <v>3465</v>
      </c>
      <c r="F93" s="100">
        <f t="shared" si="1"/>
        <v>20</v>
      </c>
      <c r="G93" s="67"/>
    </row>
    <row r="94" spans="2:7" ht="15" customHeight="1" x14ac:dyDescent="0.25">
      <c r="B94" s="94" t="s">
        <v>176</v>
      </c>
      <c r="C94" s="95" t="s">
        <v>227</v>
      </c>
      <c r="D94" s="94" t="s">
        <v>179</v>
      </c>
      <c r="E94" s="94">
        <v>3285</v>
      </c>
      <c r="F94" s="100">
        <f t="shared" si="1"/>
        <v>10</v>
      </c>
      <c r="G94" s="67"/>
    </row>
    <row r="95" spans="2:7" ht="15" customHeight="1" x14ac:dyDescent="0.25">
      <c r="B95" s="94" t="s">
        <v>176</v>
      </c>
      <c r="C95" s="95" t="s">
        <v>229</v>
      </c>
      <c r="D95" s="94" t="s">
        <v>153</v>
      </c>
      <c r="E95" s="94">
        <v>3400</v>
      </c>
      <c r="F95" s="100">
        <f t="shared" si="1"/>
        <v>20</v>
      </c>
      <c r="G95" s="67"/>
    </row>
    <row r="96" spans="2:7" ht="15" customHeight="1" x14ac:dyDescent="0.25">
      <c r="B96" s="94" t="s">
        <v>176</v>
      </c>
      <c r="C96" s="95" t="s">
        <v>231</v>
      </c>
      <c r="D96" s="94" t="s">
        <v>137</v>
      </c>
      <c r="E96" s="94"/>
      <c r="F96" s="100">
        <f t="shared" si="1"/>
        <v>40</v>
      </c>
      <c r="G96" s="67"/>
    </row>
    <row r="97" spans="2:7" ht="15" customHeight="1" x14ac:dyDescent="0.25">
      <c r="B97" s="94" t="s">
        <v>176</v>
      </c>
      <c r="C97" s="95" t="s">
        <v>233</v>
      </c>
      <c r="D97" s="94" t="s">
        <v>137</v>
      </c>
      <c r="E97" s="94">
        <v>3650</v>
      </c>
      <c r="F97" s="100">
        <f t="shared" si="1"/>
        <v>40</v>
      </c>
      <c r="G97" s="67"/>
    </row>
    <row r="98" spans="2:7" ht="15" customHeight="1" x14ac:dyDescent="0.25">
      <c r="B98" s="94" t="s">
        <v>176</v>
      </c>
      <c r="C98" s="95" t="s">
        <v>235</v>
      </c>
      <c r="D98" s="94" t="s">
        <v>173</v>
      </c>
      <c r="E98" s="94">
        <v>3494</v>
      </c>
      <c r="F98" s="100">
        <f t="shared" si="1"/>
        <v>0</v>
      </c>
      <c r="G98" s="67"/>
    </row>
    <row r="99" spans="2:7" ht="15" customHeight="1" x14ac:dyDescent="0.25">
      <c r="B99" s="94" t="s">
        <v>176</v>
      </c>
      <c r="C99" s="95" t="s">
        <v>237</v>
      </c>
      <c r="D99" s="94" t="s">
        <v>142</v>
      </c>
      <c r="E99" s="94">
        <v>3500</v>
      </c>
      <c r="F99" s="100">
        <f t="shared" si="1"/>
        <v>10</v>
      </c>
      <c r="G99" s="67"/>
    </row>
    <row r="100" spans="2:7" ht="15" customHeight="1" x14ac:dyDescent="0.25">
      <c r="B100" s="94" t="s">
        <v>176</v>
      </c>
      <c r="C100" s="95" t="s">
        <v>239</v>
      </c>
      <c r="D100" s="94" t="s">
        <v>184</v>
      </c>
      <c r="E100" s="94">
        <v>3803</v>
      </c>
      <c r="F100" s="100">
        <f t="shared" si="1"/>
        <v>10</v>
      </c>
      <c r="G100" s="67"/>
    </row>
    <row r="101" spans="2:7" ht="15" customHeight="1" x14ac:dyDescent="0.25">
      <c r="B101" s="94" t="s">
        <v>176</v>
      </c>
      <c r="C101" s="95" t="s">
        <v>241</v>
      </c>
      <c r="D101" s="94" t="s">
        <v>153</v>
      </c>
      <c r="E101" s="94">
        <v>3131</v>
      </c>
      <c r="F101" s="100">
        <f t="shared" si="1"/>
        <v>20</v>
      </c>
      <c r="G101" s="67"/>
    </row>
    <row r="102" spans="2:7" ht="15" customHeight="1" x14ac:dyDescent="0.25">
      <c r="B102" s="94" t="s">
        <v>176</v>
      </c>
      <c r="C102" s="95" t="s">
        <v>243</v>
      </c>
      <c r="D102" s="94" t="s">
        <v>137</v>
      </c>
      <c r="E102" s="94"/>
      <c r="F102" s="100">
        <f t="shared" si="1"/>
        <v>40</v>
      </c>
      <c r="G102" s="67"/>
    </row>
    <row r="103" spans="2:7" ht="15" customHeight="1" x14ac:dyDescent="0.25">
      <c r="B103" s="94" t="s">
        <v>176</v>
      </c>
      <c r="C103" s="95" t="s">
        <v>245</v>
      </c>
      <c r="D103" s="94" t="s">
        <v>137</v>
      </c>
      <c r="E103" s="94"/>
      <c r="F103" s="100">
        <f t="shared" si="1"/>
        <v>40</v>
      </c>
      <c r="G103" s="67"/>
    </row>
    <row r="104" spans="2:7" ht="15" customHeight="1" x14ac:dyDescent="0.25">
      <c r="B104" s="94" t="s">
        <v>176</v>
      </c>
      <c r="C104" s="95" t="s">
        <v>247</v>
      </c>
      <c r="D104" s="94" t="s">
        <v>137</v>
      </c>
      <c r="E104" s="94"/>
      <c r="F104" s="100">
        <f t="shared" si="1"/>
        <v>40</v>
      </c>
      <c r="G104" s="67"/>
    </row>
    <row r="105" spans="2:7" ht="15" customHeight="1" x14ac:dyDescent="0.25">
      <c r="B105" s="94" t="s">
        <v>176</v>
      </c>
      <c r="C105" s="95" t="s">
        <v>249</v>
      </c>
      <c r="D105" s="94" t="s">
        <v>184</v>
      </c>
      <c r="E105" s="94">
        <v>2733</v>
      </c>
      <c r="F105" s="100">
        <f t="shared" si="1"/>
        <v>10</v>
      </c>
      <c r="G105" s="67"/>
    </row>
    <row r="106" spans="2:7" ht="15" customHeight="1" x14ac:dyDescent="0.25">
      <c r="B106" s="94" t="s">
        <v>176</v>
      </c>
      <c r="C106" s="95" t="s">
        <v>251</v>
      </c>
      <c r="D106" s="94" t="s">
        <v>179</v>
      </c>
      <c r="E106" s="94">
        <v>2865</v>
      </c>
      <c r="F106" s="100">
        <f t="shared" si="1"/>
        <v>10</v>
      </c>
      <c r="G106" s="67"/>
    </row>
    <row r="107" spans="2:7" ht="15" customHeight="1" x14ac:dyDescent="0.25">
      <c r="B107" s="94" t="s">
        <v>176</v>
      </c>
      <c r="C107" s="95" t="s">
        <v>253</v>
      </c>
      <c r="D107" s="94" t="s">
        <v>144</v>
      </c>
      <c r="E107" s="94">
        <v>3175</v>
      </c>
      <c r="F107" s="100">
        <f t="shared" si="1"/>
        <v>20</v>
      </c>
      <c r="G107" s="67"/>
    </row>
    <row r="108" spans="2:7" ht="15" customHeight="1" x14ac:dyDescent="0.25">
      <c r="B108" s="94" t="s">
        <v>176</v>
      </c>
      <c r="C108" s="95" t="s">
        <v>255</v>
      </c>
      <c r="D108" s="94" t="s">
        <v>137</v>
      </c>
      <c r="E108" s="94"/>
      <c r="F108" s="100">
        <f t="shared" si="1"/>
        <v>40</v>
      </c>
      <c r="G108" s="67"/>
    </row>
    <row r="109" spans="2:7" ht="15" customHeight="1" x14ac:dyDescent="0.25">
      <c r="B109" s="94" t="s">
        <v>176</v>
      </c>
      <c r="C109" s="95" t="s">
        <v>256</v>
      </c>
      <c r="D109" s="94" t="s">
        <v>137</v>
      </c>
      <c r="E109" s="94">
        <v>3780</v>
      </c>
      <c r="F109" s="100">
        <f t="shared" si="1"/>
        <v>40</v>
      </c>
      <c r="G109" s="68"/>
    </row>
    <row r="110" spans="2:7" ht="15" customHeight="1" x14ac:dyDescent="0.25">
      <c r="B110" s="94" t="s">
        <v>176</v>
      </c>
      <c r="C110" s="95" t="s">
        <v>259</v>
      </c>
      <c r="D110" s="94" t="s">
        <v>137</v>
      </c>
      <c r="E110" s="94"/>
      <c r="F110" s="100">
        <f t="shared" si="1"/>
        <v>40</v>
      </c>
      <c r="G110" s="68"/>
    </row>
    <row r="111" spans="2:7" x14ac:dyDescent="0.25">
      <c r="B111" s="94" t="s">
        <v>176</v>
      </c>
      <c r="C111" s="95" t="s">
        <v>261</v>
      </c>
      <c r="D111" s="94" t="s">
        <v>137</v>
      </c>
      <c r="E111" s="94"/>
      <c r="F111" s="100">
        <f t="shared" si="1"/>
        <v>40</v>
      </c>
      <c r="G111" s="68"/>
    </row>
    <row r="112" spans="2:7" ht="15" customHeight="1" x14ac:dyDescent="0.25">
      <c r="B112" s="94" t="s">
        <v>176</v>
      </c>
      <c r="C112" s="95" t="s">
        <v>263</v>
      </c>
      <c r="D112" s="94" t="s">
        <v>137</v>
      </c>
      <c r="E112" s="94"/>
      <c r="F112" s="100">
        <f t="shared" si="1"/>
        <v>40</v>
      </c>
      <c r="G112" s="68"/>
    </row>
    <row r="113" spans="2:7" ht="15" customHeight="1" x14ac:dyDescent="0.25">
      <c r="B113" s="94" t="s">
        <v>176</v>
      </c>
      <c r="C113" s="95" t="s">
        <v>265</v>
      </c>
      <c r="D113" s="94" t="s">
        <v>144</v>
      </c>
      <c r="E113" s="94">
        <v>3788</v>
      </c>
      <c r="F113" s="100">
        <f t="shared" si="1"/>
        <v>20</v>
      </c>
      <c r="G113" s="68"/>
    </row>
    <row r="114" spans="2:7" ht="15" customHeight="1" x14ac:dyDescent="0.25">
      <c r="B114" s="94" t="s">
        <v>176</v>
      </c>
      <c r="C114" s="95" t="s">
        <v>267</v>
      </c>
      <c r="D114" s="94" t="s">
        <v>137</v>
      </c>
      <c r="E114" s="94"/>
      <c r="F114" s="100">
        <f t="shared" si="1"/>
        <v>40</v>
      </c>
      <c r="G114" s="68"/>
    </row>
    <row r="115" spans="2:7" ht="15" customHeight="1" x14ac:dyDescent="0.25">
      <c r="B115" s="94" t="s">
        <v>176</v>
      </c>
      <c r="C115" s="95" t="s">
        <v>269</v>
      </c>
      <c r="D115" s="94" t="s">
        <v>137</v>
      </c>
      <c r="E115" s="94"/>
      <c r="F115" s="100">
        <f t="shared" si="1"/>
        <v>40</v>
      </c>
      <c r="G115" s="68"/>
    </row>
    <row r="116" spans="2:7" ht="15" customHeight="1" x14ac:dyDescent="0.25">
      <c r="B116" s="94" t="s">
        <v>176</v>
      </c>
      <c r="C116" s="95" t="s">
        <v>272</v>
      </c>
      <c r="D116" s="94" t="s">
        <v>179</v>
      </c>
      <c r="E116" s="94">
        <v>3570</v>
      </c>
      <c r="F116" s="100">
        <f t="shared" si="1"/>
        <v>10</v>
      </c>
      <c r="G116" s="68"/>
    </row>
    <row r="117" spans="2:7" ht="15" customHeight="1" x14ac:dyDescent="0.25">
      <c r="B117" s="94" t="s">
        <v>176</v>
      </c>
      <c r="C117" s="95" t="s">
        <v>274</v>
      </c>
      <c r="D117" s="94" t="s">
        <v>137</v>
      </c>
      <c r="E117" s="94"/>
      <c r="F117" s="100">
        <f t="shared" si="1"/>
        <v>40</v>
      </c>
      <c r="G117" s="68"/>
    </row>
    <row r="118" spans="2:7" ht="15" customHeight="1" x14ac:dyDescent="0.25">
      <c r="B118" s="94" t="s">
        <v>176</v>
      </c>
      <c r="C118" s="95" t="s">
        <v>276</v>
      </c>
      <c r="D118" s="94" t="s">
        <v>179</v>
      </c>
      <c r="E118" s="94">
        <v>2800</v>
      </c>
      <c r="F118" s="100">
        <f t="shared" si="1"/>
        <v>10</v>
      </c>
      <c r="G118" s="68"/>
    </row>
    <row r="119" spans="2:7" ht="15" customHeight="1" x14ac:dyDescent="0.25">
      <c r="B119" s="94" t="s">
        <v>176</v>
      </c>
      <c r="C119" s="95" t="s">
        <v>278</v>
      </c>
      <c r="D119" s="94" t="s">
        <v>147</v>
      </c>
      <c r="E119" s="94">
        <v>2890</v>
      </c>
      <c r="F119" s="100">
        <f t="shared" si="1"/>
        <v>20</v>
      </c>
      <c r="G119" s="68"/>
    </row>
    <row r="120" spans="2:7" ht="15" customHeight="1" x14ac:dyDescent="0.25">
      <c r="B120" s="94" t="s">
        <v>176</v>
      </c>
      <c r="C120" s="95" t="s">
        <v>280</v>
      </c>
      <c r="D120" s="94" t="s">
        <v>137</v>
      </c>
      <c r="E120" s="94">
        <v>2830</v>
      </c>
      <c r="F120" s="100">
        <f t="shared" si="1"/>
        <v>40</v>
      </c>
      <c r="G120" s="68"/>
    </row>
    <row r="121" spans="2:7" ht="15" customHeight="1" x14ac:dyDescent="0.25">
      <c r="B121" s="94" t="s">
        <v>176</v>
      </c>
      <c r="C121" s="95" t="s">
        <v>282</v>
      </c>
      <c r="D121" s="94" t="s">
        <v>151</v>
      </c>
      <c r="E121" s="94">
        <v>2315</v>
      </c>
      <c r="F121" s="100">
        <f t="shared" si="1"/>
        <v>0</v>
      </c>
      <c r="G121" s="68"/>
    </row>
    <row r="122" spans="2:7" ht="15" customHeight="1" x14ac:dyDescent="0.25">
      <c r="B122" s="94" t="s">
        <v>176</v>
      </c>
      <c r="C122" s="95" t="s">
        <v>284</v>
      </c>
      <c r="D122" s="94" t="s">
        <v>170</v>
      </c>
      <c r="E122" s="94">
        <v>2546</v>
      </c>
      <c r="F122" s="100">
        <f t="shared" si="1"/>
        <v>0</v>
      </c>
      <c r="G122" s="68"/>
    </row>
    <row r="123" spans="2:7" ht="15" customHeight="1" x14ac:dyDescent="0.25">
      <c r="B123" s="94" t="s">
        <v>176</v>
      </c>
      <c r="C123" s="95" t="s">
        <v>286</v>
      </c>
      <c r="D123" s="94" t="s">
        <v>151</v>
      </c>
      <c r="E123" s="94">
        <v>2535</v>
      </c>
      <c r="F123" s="100">
        <f t="shared" si="1"/>
        <v>0</v>
      </c>
      <c r="G123" s="68"/>
    </row>
    <row r="124" spans="2:7" ht="15" customHeight="1" x14ac:dyDescent="0.25">
      <c r="B124" s="94" t="s">
        <v>176</v>
      </c>
      <c r="C124" s="95" t="s">
        <v>288</v>
      </c>
      <c r="D124" s="94" t="s">
        <v>184</v>
      </c>
      <c r="E124" s="94">
        <v>2513</v>
      </c>
      <c r="F124" s="100">
        <f t="shared" si="1"/>
        <v>10</v>
      </c>
      <c r="G124" s="68"/>
    </row>
    <row r="125" spans="2:7" ht="15" customHeight="1" x14ac:dyDescent="0.25">
      <c r="B125" s="94" t="s">
        <v>176</v>
      </c>
      <c r="C125" s="95" t="s">
        <v>290</v>
      </c>
      <c r="D125" s="94" t="s">
        <v>184</v>
      </c>
      <c r="E125" s="94">
        <v>2678</v>
      </c>
      <c r="F125" s="100">
        <f t="shared" si="1"/>
        <v>10</v>
      </c>
      <c r="G125" s="68"/>
    </row>
    <row r="126" spans="2:7" ht="15" customHeight="1" x14ac:dyDescent="0.25">
      <c r="B126" s="94" t="s">
        <v>176</v>
      </c>
      <c r="C126" s="95" t="s">
        <v>1309</v>
      </c>
      <c r="D126" s="94" t="s">
        <v>173</v>
      </c>
      <c r="E126" s="94">
        <v>2678</v>
      </c>
      <c r="F126" s="100">
        <f t="shared" ref="F126" si="2">IF(D126="ST ",$J$3,IF(D126="PTC** ",$J$4,IF(D126="PTC* ",$J$5,IF(D126="PTC ",$J$6,IF(D126="PTD** ",$J$7,IF(D126="PTD* ",$J$8,IF(D126="PTD ",$J$9,IF(D126="PTE** ",$J$10,IF(D126="PTE* ",$J$11,IF(D126="PTE ",$J$12,IF(D126="PTF** ",$J$13,IF(D126="PTF* ",$J$14,IF(D126="PTF ",$J$15,IF(D126="PTG** ",$J$16,IF(D126="PTG* ",$J$17,IF(D126="PTG ",$J$18,"Other"))))))))))))))))</f>
        <v>0</v>
      </c>
      <c r="G126" s="68"/>
    </row>
    <row r="127" spans="2:7" ht="15" customHeight="1" x14ac:dyDescent="0.25">
      <c r="B127" s="94" t="s">
        <v>176</v>
      </c>
      <c r="C127" s="95" t="s">
        <v>292</v>
      </c>
      <c r="D127" s="94" t="s">
        <v>144</v>
      </c>
      <c r="E127" s="94">
        <v>2720</v>
      </c>
      <c r="F127" s="100">
        <f t="shared" si="1"/>
        <v>20</v>
      </c>
      <c r="G127" s="68"/>
    </row>
    <row r="128" spans="2:7" ht="15" customHeight="1" x14ac:dyDescent="0.25">
      <c r="B128" s="94" t="s">
        <v>176</v>
      </c>
      <c r="C128" s="95" t="s">
        <v>294</v>
      </c>
      <c r="D128" s="94" t="s">
        <v>137</v>
      </c>
      <c r="E128" s="94">
        <v>2680</v>
      </c>
      <c r="F128" s="100">
        <f t="shared" si="1"/>
        <v>40</v>
      </c>
      <c r="G128" s="68"/>
    </row>
    <row r="129" spans="2:7" ht="15" customHeight="1" x14ac:dyDescent="0.25">
      <c r="B129" s="94" t="s">
        <v>176</v>
      </c>
      <c r="C129" s="95" t="s">
        <v>296</v>
      </c>
      <c r="D129" s="94" t="s">
        <v>137</v>
      </c>
      <c r="E129" s="94">
        <v>2710</v>
      </c>
      <c r="F129" s="100">
        <f t="shared" si="1"/>
        <v>40</v>
      </c>
      <c r="G129" s="68"/>
    </row>
    <row r="130" spans="2:7" ht="15" customHeight="1" x14ac:dyDescent="0.25">
      <c r="B130" s="94" t="s">
        <v>176</v>
      </c>
      <c r="C130" s="95" t="s">
        <v>298</v>
      </c>
      <c r="D130" s="94" t="s">
        <v>139</v>
      </c>
      <c r="E130" s="94">
        <v>2701</v>
      </c>
      <c r="F130" s="100">
        <f t="shared" si="1"/>
        <v>0</v>
      </c>
      <c r="G130" s="68"/>
    </row>
    <row r="131" spans="2:7" ht="15" customHeight="1" x14ac:dyDescent="0.25">
      <c r="B131" s="94" t="s">
        <v>176</v>
      </c>
      <c r="C131" s="95" t="s">
        <v>300</v>
      </c>
      <c r="D131" s="94" t="s">
        <v>142</v>
      </c>
      <c r="E131" s="94">
        <v>2932</v>
      </c>
      <c r="F131" s="100">
        <f t="shared" si="1"/>
        <v>10</v>
      </c>
      <c r="G131" s="68"/>
    </row>
    <row r="132" spans="2:7" ht="15" customHeight="1" x14ac:dyDescent="0.25">
      <c r="B132" s="94" t="s">
        <v>176</v>
      </c>
      <c r="C132" s="95" t="s">
        <v>302</v>
      </c>
      <c r="D132" s="94" t="s">
        <v>179</v>
      </c>
      <c r="E132" s="94">
        <v>2943</v>
      </c>
      <c r="F132" s="100">
        <f t="shared" si="1"/>
        <v>10</v>
      </c>
      <c r="G132" s="68"/>
    </row>
    <row r="133" spans="2:7" ht="15" customHeight="1" x14ac:dyDescent="0.25">
      <c r="B133" s="94" t="s">
        <v>176</v>
      </c>
      <c r="C133" s="95" t="s">
        <v>304</v>
      </c>
      <c r="D133" s="94" t="s">
        <v>153</v>
      </c>
      <c r="E133" s="94">
        <v>2943</v>
      </c>
      <c r="F133" s="100">
        <f t="shared" ref="F133:F196" si="3">IF(D133="ST ",$J$3,IF(D133="PTC** ",$J$4,IF(D133="PTC* ",$J$5,IF(D133="PTC ",$J$6,IF(D133="PTD** ",$J$7,IF(D133="PTD* ",$J$8,IF(D133="PTD ",$J$9,IF(D133="PTE** ",$J$10,IF(D133="PTE* ",$J$11,IF(D133="PTE ",$J$12,IF(D133="PTF** ",$J$13,IF(D133="PTF* ",$J$14,IF(D133="PTF ",$J$15,IF(D133="PTG** ",$J$16,IF(D133="PTG* ",$J$17,IF(D133="PTG ",$J$18,"Other"))))))))))))))))</f>
        <v>20</v>
      </c>
      <c r="G133" s="68"/>
    </row>
    <row r="134" spans="2:7" ht="15" customHeight="1" x14ac:dyDescent="0.25">
      <c r="B134" s="94" t="s">
        <v>176</v>
      </c>
      <c r="C134" s="95" t="s">
        <v>307</v>
      </c>
      <c r="D134" s="94" t="s">
        <v>142</v>
      </c>
      <c r="E134" s="94">
        <v>2932</v>
      </c>
      <c r="F134" s="100">
        <f t="shared" si="3"/>
        <v>10</v>
      </c>
      <c r="G134" s="68"/>
    </row>
    <row r="135" spans="2:7" ht="15" customHeight="1" x14ac:dyDescent="0.25">
      <c r="B135" s="94" t="s">
        <v>176</v>
      </c>
      <c r="C135" s="95" t="s">
        <v>309</v>
      </c>
      <c r="D135" s="94" t="s">
        <v>153</v>
      </c>
      <c r="E135" s="94">
        <v>3000</v>
      </c>
      <c r="F135" s="100">
        <f t="shared" si="3"/>
        <v>20</v>
      </c>
      <c r="G135" s="68"/>
    </row>
    <row r="136" spans="2:7" ht="15" customHeight="1" x14ac:dyDescent="0.25">
      <c r="B136" s="94" t="s">
        <v>176</v>
      </c>
      <c r="C136" s="95" t="s">
        <v>311</v>
      </c>
      <c r="D136" s="94" t="s">
        <v>179</v>
      </c>
      <c r="E136" s="94">
        <v>3100</v>
      </c>
      <c r="F136" s="100">
        <f t="shared" si="3"/>
        <v>10</v>
      </c>
      <c r="G136" s="68"/>
    </row>
    <row r="137" spans="2:7" ht="15" customHeight="1" x14ac:dyDescent="0.25">
      <c r="B137" s="94" t="s">
        <v>176</v>
      </c>
      <c r="C137" s="95" t="s">
        <v>313</v>
      </c>
      <c r="D137" s="94" t="s">
        <v>147</v>
      </c>
      <c r="E137" s="94">
        <v>3108</v>
      </c>
      <c r="F137" s="100">
        <f t="shared" si="3"/>
        <v>20</v>
      </c>
      <c r="G137" s="68"/>
    </row>
    <row r="138" spans="2:7" ht="15" customHeight="1" x14ac:dyDescent="0.25">
      <c r="B138" s="94" t="s">
        <v>176</v>
      </c>
      <c r="C138" s="95" t="s">
        <v>315</v>
      </c>
      <c r="D138" s="94" t="s">
        <v>137</v>
      </c>
      <c r="E138" s="94"/>
      <c r="F138" s="100">
        <f t="shared" si="3"/>
        <v>40</v>
      </c>
      <c r="G138" s="68"/>
    </row>
    <row r="139" spans="2:7" ht="15" customHeight="1" x14ac:dyDescent="0.25">
      <c r="B139" s="94" t="s">
        <v>176</v>
      </c>
      <c r="C139" s="95" t="s">
        <v>317</v>
      </c>
      <c r="D139" s="94" t="s">
        <v>147</v>
      </c>
      <c r="E139" s="94">
        <v>3260</v>
      </c>
      <c r="F139" s="100">
        <f t="shared" si="3"/>
        <v>20</v>
      </c>
      <c r="G139" s="68"/>
    </row>
    <row r="140" spans="2:7" ht="15" customHeight="1" x14ac:dyDescent="0.25">
      <c r="B140" s="94" t="s">
        <v>176</v>
      </c>
      <c r="C140" s="95" t="s">
        <v>319</v>
      </c>
      <c r="D140" s="94" t="s">
        <v>144</v>
      </c>
      <c r="E140" s="94">
        <v>3240</v>
      </c>
      <c r="F140" s="100">
        <f t="shared" si="3"/>
        <v>20</v>
      </c>
      <c r="G140" s="68"/>
    </row>
    <row r="141" spans="2:7" ht="15" customHeight="1" x14ac:dyDescent="0.25">
      <c r="B141" s="94" t="s">
        <v>176</v>
      </c>
      <c r="C141" s="95" t="s">
        <v>321</v>
      </c>
      <c r="D141" s="94" t="s">
        <v>137</v>
      </c>
      <c r="E141" s="94"/>
      <c r="F141" s="100">
        <f t="shared" si="3"/>
        <v>40</v>
      </c>
      <c r="G141" s="68"/>
    </row>
    <row r="142" spans="2:7" ht="15" customHeight="1" x14ac:dyDescent="0.25">
      <c r="B142" s="94" t="s">
        <v>176</v>
      </c>
      <c r="C142" s="95" t="s">
        <v>323</v>
      </c>
      <c r="D142" s="94" t="s">
        <v>137</v>
      </c>
      <c r="E142" s="94"/>
      <c r="F142" s="100">
        <f t="shared" si="3"/>
        <v>40</v>
      </c>
      <c r="G142" s="68"/>
    </row>
    <row r="143" spans="2:7" ht="15" customHeight="1" x14ac:dyDescent="0.25">
      <c r="B143" s="94" t="s">
        <v>176</v>
      </c>
      <c r="C143" s="95" t="s">
        <v>325</v>
      </c>
      <c r="D143" s="94" t="s">
        <v>137</v>
      </c>
      <c r="E143" s="94"/>
      <c r="F143" s="100">
        <f t="shared" si="3"/>
        <v>40</v>
      </c>
      <c r="G143" s="68"/>
    </row>
    <row r="144" spans="2:7" ht="15" customHeight="1" x14ac:dyDescent="0.25">
      <c r="B144" s="94" t="s">
        <v>327</v>
      </c>
      <c r="C144" s="95" t="s">
        <v>328</v>
      </c>
      <c r="D144" s="94" t="s">
        <v>137</v>
      </c>
      <c r="E144" s="94">
        <v>3600</v>
      </c>
      <c r="F144" s="100">
        <f t="shared" si="3"/>
        <v>40</v>
      </c>
      <c r="G144" s="68"/>
    </row>
    <row r="145" spans="2:7" ht="15" customHeight="1" x14ac:dyDescent="0.25">
      <c r="B145" s="94" t="s">
        <v>327</v>
      </c>
      <c r="C145" s="95" t="s">
        <v>330</v>
      </c>
      <c r="D145" s="94" t="s">
        <v>173</v>
      </c>
      <c r="E145" s="94">
        <v>3300</v>
      </c>
      <c r="F145" s="100">
        <f t="shared" si="3"/>
        <v>0</v>
      </c>
      <c r="G145" s="68"/>
    </row>
    <row r="146" spans="2:7" ht="15" customHeight="1" x14ac:dyDescent="0.25">
      <c r="B146" s="94" t="s">
        <v>332</v>
      </c>
      <c r="C146" s="95" t="s">
        <v>333</v>
      </c>
      <c r="D146" s="94" t="s">
        <v>137</v>
      </c>
      <c r="E146" s="94">
        <v>3360</v>
      </c>
      <c r="F146" s="100">
        <f t="shared" si="3"/>
        <v>40</v>
      </c>
      <c r="G146" s="68"/>
    </row>
    <row r="147" spans="2:7" ht="15" customHeight="1" x14ac:dyDescent="0.25">
      <c r="B147" s="94" t="s">
        <v>332</v>
      </c>
      <c r="C147" s="95" t="s">
        <v>335</v>
      </c>
      <c r="D147" s="94" t="s">
        <v>137</v>
      </c>
      <c r="E147" s="94">
        <v>3540</v>
      </c>
      <c r="F147" s="100">
        <f t="shared" si="3"/>
        <v>40</v>
      </c>
      <c r="G147" s="68"/>
    </row>
    <row r="148" spans="2:7" ht="15" customHeight="1" x14ac:dyDescent="0.25">
      <c r="B148" s="94" t="s">
        <v>332</v>
      </c>
      <c r="C148" s="95" t="s">
        <v>337</v>
      </c>
      <c r="D148" s="94" t="s">
        <v>179</v>
      </c>
      <c r="E148" s="94">
        <v>3360</v>
      </c>
      <c r="F148" s="100">
        <f t="shared" si="3"/>
        <v>10</v>
      </c>
      <c r="G148" s="68"/>
    </row>
    <row r="149" spans="2:7" ht="15" customHeight="1" x14ac:dyDescent="0.25">
      <c r="B149" s="94" t="s">
        <v>332</v>
      </c>
      <c r="C149" s="95" t="s">
        <v>339</v>
      </c>
      <c r="D149" s="94" t="s">
        <v>137</v>
      </c>
      <c r="E149" s="94"/>
      <c r="F149" s="100">
        <f t="shared" si="3"/>
        <v>40</v>
      </c>
      <c r="G149" s="68"/>
    </row>
    <row r="150" spans="2:7" ht="15" customHeight="1" x14ac:dyDescent="0.25">
      <c r="B150" s="94" t="s">
        <v>332</v>
      </c>
      <c r="C150" s="95" t="s">
        <v>341</v>
      </c>
      <c r="D150" s="94" t="s">
        <v>137</v>
      </c>
      <c r="E150" s="94"/>
      <c r="F150" s="100">
        <f t="shared" si="3"/>
        <v>40</v>
      </c>
      <c r="G150" s="68"/>
    </row>
    <row r="151" spans="2:7" ht="15" customHeight="1" x14ac:dyDescent="0.25">
      <c r="B151" s="94" t="s">
        <v>332</v>
      </c>
      <c r="C151" s="95" t="s">
        <v>343</v>
      </c>
      <c r="D151" s="94" t="s">
        <v>170</v>
      </c>
      <c r="E151" s="94">
        <v>3762</v>
      </c>
      <c r="F151" s="100">
        <f t="shared" si="3"/>
        <v>0</v>
      </c>
      <c r="G151" s="68"/>
    </row>
    <row r="152" spans="2:7" ht="15" customHeight="1" x14ac:dyDescent="0.25">
      <c r="B152" s="94" t="s">
        <v>332</v>
      </c>
      <c r="C152" s="95" t="s">
        <v>345</v>
      </c>
      <c r="D152" s="94" t="s">
        <v>139</v>
      </c>
      <c r="E152" s="94">
        <v>3509</v>
      </c>
      <c r="F152" s="100">
        <f t="shared" si="3"/>
        <v>0</v>
      </c>
      <c r="G152" s="68"/>
    </row>
    <row r="153" spans="2:7" ht="15" customHeight="1" x14ac:dyDescent="0.25">
      <c r="B153" s="94" t="s">
        <v>332</v>
      </c>
      <c r="C153" s="95" t="s">
        <v>347</v>
      </c>
      <c r="D153" s="94" t="s">
        <v>179</v>
      </c>
      <c r="E153" s="94">
        <v>3509</v>
      </c>
      <c r="F153" s="100">
        <f t="shared" si="3"/>
        <v>10</v>
      </c>
      <c r="G153" s="68"/>
    </row>
    <row r="154" spans="2:7" ht="15" customHeight="1" x14ac:dyDescent="0.25">
      <c r="B154" s="94" t="s">
        <v>332</v>
      </c>
      <c r="C154" s="95" t="s">
        <v>349</v>
      </c>
      <c r="D154" s="94" t="s">
        <v>137</v>
      </c>
      <c r="E154" s="94"/>
      <c r="F154" s="100">
        <f t="shared" si="3"/>
        <v>40</v>
      </c>
      <c r="G154" s="68"/>
    </row>
    <row r="155" spans="2:7" ht="15" customHeight="1" x14ac:dyDescent="0.25">
      <c r="B155" s="94" t="s">
        <v>332</v>
      </c>
      <c r="C155" s="95" t="s">
        <v>351</v>
      </c>
      <c r="D155" s="94" t="s">
        <v>137</v>
      </c>
      <c r="E155" s="94"/>
      <c r="F155" s="100">
        <f t="shared" si="3"/>
        <v>40</v>
      </c>
      <c r="G155" s="68"/>
    </row>
    <row r="156" spans="2:7" ht="15" customHeight="1" x14ac:dyDescent="0.25">
      <c r="B156" s="94" t="s">
        <v>332</v>
      </c>
      <c r="C156" s="95" t="s">
        <v>353</v>
      </c>
      <c r="D156" s="94" t="s">
        <v>137</v>
      </c>
      <c r="E156" s="94"/>
      <c r="F156" s="100">
        <f t="shared" si="3"/>
        <v>40</v>
      </c>
      <c r="G156" s="68"/>
    </row>
    <row r="157" spans="2:7" ht="15" customHeight="1" x14ac:dyDescent="0.25">
      <c r="B157" s="94" t="s">
        <v>332</v>
      </c>
      <c r="C157" s="95" t="s">
        <v>355</v>
      </c>
      <c r="D157" s="94" t="s">
        <v>153</v>
      </c>
      <c r="E157" s="94">
        <v>4295</v>
      </c>
      <c r="F157" s="100">
        <f t="shared" si="3"/>
        <v>20</v>
      </c>
      <c r="G157" s="68"/>
    </row>
    <row r="158" spans="2:7" ht="15" customHeight="1" x14ac:dyDescent="0.25">
      <c r="B158" s="94" t="s">
        <v>332</v>
      </c>
      <c r="C158" s="95" t="s">
        <v>357</v>
      </c>
      <c r="D158" s="94" t="s">
        <v>173</v>
      </c>
      <c r="E158" s="94">
        <v>3858</v>
      </c>
      <c r="F158" s="100">
        <f t="shared" si="3"/>
        <v>0</v>
      </c>
      <c r="G158" s="68"/>
    </row>
    <row r="159" spans="2:7" ht="15" customHeight="1" x14ac:dyDescent="0.25">
      <c r="B159" s="94" t="s">
        <v>332</v>
      </c>
      <c r="C159" s="95" t="s">
        <v>359</v>
      </c>
      <c r="D159" s="94" t="s">
        <v>184</v>
      </c>
      <c r="E159" s="94">
        <v>3940</v>
      </c>
      <c r="F159" s="100">
        <f t="shared" si="3"/>
        <v>10</v>
      </c>
      <c r="G159" s="68"/>
    </row>
    <row r="160" spans="2:7" ht="15" customHeight="1" x14ac:dyDescent="0.25">
      <c r="B160" s="94" t="s">
        <v>332</v>
      </c>
      <c r="C160" s="95" t="s">
        <v>361</v>
      </c>
      <c r="D160" s="94" t="s">
        <v>137</v>
      </c>
      <c r="E160" s="94">
        <v>4233</v>
      </c>
      <c r="F160" s="100">
        <f t="shared" si="3"/>
        <v>40</v>
      </c>
      <c r="G160" s="68"/>
    </row>
    <row r="161" spans="2:7" ht="15" customHeight="1" x14ac:dyDescent="0.25">
      <c r="B161" s="94" t="s">
        <v>332</v>
      </c>
      <c r="C161" s="95" t="s">
        <v>363</v>
      </c>
      <c r="D161" s="94" t="s">
        <v>147</v>
      </c>
      <c r="E161" s="94">
        <v>3647</v>
      </c>
      <c r="F161" s="100">
        <f t="shared" si="3"/>
        <v>20</v>
      </c>
      <c r="G161" s="68"/>
    </row>
    <row r="162" spans="2:7" ht="15" customHeight="1" x14ac:dyDescent="0.25">
      <c r="B162" s="94" t="s">
        <v>332</v>
      </c>
      <c r="C162" s="95" t="s">
        <v>365</v>
      </c>
      <c r="D162" s="94" t="s">
        <v>137</v>
      </c>
      <c r="E162" s="94"/>
      <c r="F162" s="100">
        <f t="shared" si="3"/>
        <v>40</v>
      </c>
      <c r="G162" s="68"/>
    </row>
    <row r="163" spans="2:7" ht="15" customHeight="1" x14ac:dyDescent="0.25">
      <c r="B163" s="94" t="s">
        <v>367</v>
      </c>
      <c r="C163" s="95" t="s">
        <v>368</v>
      </c>
      <c r="D163" s="94" t="s">
        <v>137</v>
      </c>
      <c r="E163" s="94"/>
      <c r="F163" s="100">
        <f t="shared" si="3"/>
        <v>40</v>
      </c>
      <c r="G163" s="68"/>
    </row>
    <row r="164" spans="2:7" ht="15" customHeight="1" x14ac:dyDescent="0.25">
      <c r="B164" s="94" t="s">
        <v>257</v>
      </c>
      <c r="C164" s="95" t="s">
        <v>258</v>
      </c>
      <c r="D164" s="94" t="s">
        <v>190</v>
      </c>
      <c r="E164" s="94">
        <v>2365</v>
      </c>
      <c r="F164" s="100">
        <f t="shared" si="3"/>
        <v>0</v>
      </c>
      <c r="G164" s="68"/>
    </row>
    <row r="165" spans="2:7" ht="15" customHeight="1" x14ac:dyDescent="0.25">
      <c r="B165" s="94" t="s">
        <v>257</v>
      </c>
      <c r="C165" s="95" t="s">
        <v>260</v>
      </c>
      <c r="D165" s="94" t="s">
        <v>190</v>
      </c>
      <c r="E165" s="94">
        <v>3105</v>
      </c>
      <c r="F165" s="100">
        <f t="shared" si="3"/>
        <v>0</v>
      </c>
      <c r="G165" s="68"/>
    </row>
    <row r="166" spans="2:7" ht="15" customHeight="1" x14ac:dyDescent="0.25">
      <c r="B166" s="94" t="s">
        <v>257</v>
      </c>
      <c r="C166" s="95" t="s">
        <v>262</v>
      </c>
      <c r="D166" s="94" t="s">
        <v>190</v>
      </c>
      <c r="E166" s="94">
        <v>3306</v>
      </c>
      <c r="F166" s="100">
        <f t="shared" si="3"/>
        <v>0</v>
      </c>
      <c r="G166" s="68"/>
    </row>
    <row r="167" spans="2:7" ht="15" customHeight="1" x14ac:dyDescent="0.25">
      <c r="B167" s="94" t="s">
        <v>257</v>
      </c>
      <c r="C167" s="95" t="s">
        <v>264</v>
      </c>
      <c r="D167" s="94" t="s">
        <v>144</v>
      </c>
      <c r="E167" s="94">
        <v>3760</v>
      </c>
      <c r="F167" s="100">
        <f t="shared" si="3"/>
        <v>20</v>
      </c>
      <c r="G167" s="68"/>
    </row>
    <row r="168" spans="2:7" ht="15" customHeight="1" x14ac:dyDescent="0.25">
      <c r="B168" s="94" t="s">
        <v>257</v>
      </c>
      <c r="C168" s="95" t="s">
        <v>266</v>
      </c>
      <c r="D168" s="94" t="s">
        <v>139</v>
      </c>
      <c r="E168" s="94">
        <v>3307</v>
      </c>
      <c r="F168" s="100">
        <f t="shared" si="3"/>
        <v>0</v>
      </c>
      <c r="G168" s="68"/>
    </row>
    <row r="169" spans="2:7" ht="15" customHeight="1" x14ac:dyDescent="0.25">
      <c r="B169" s="94" t="s">
        <v>257</v>
      </c>
      <c r="C169" s="95" t="s">
        <v>268</v>
      </c>
      <c r="D169" s="94" t="s">
        <v>173</v>
      </c>
      <c r="E169" s="94">
        <v>3250</v>
      </c>
      <c r="F169" s="100">
        <f t="shared" si="3"/>
        <v>0</v>
      </c>
      <c r="G169" s="68"/>
    </row>
    <row r="170" spans="2:7" ht="15" customHeight="1" x14ac:dyDescent="0.25">
      <c r="B170" s="94" t="s">
        <v>257</v>
      </c>
      <c r="C170" s="95" t="s">
        <v>270</v>
      </c>
      <c r="D170" s="94" t="s">
        <v>137</v>
      </c>
      <c r="E170" s="94">
        <v>3433</v>
      </c>
      <c r="F170" s="100">
        <f t="shared" si="3"/>
        <v>40</v>
      </c>
      <c r="G170" s="68"/>
    </row>
    <row r="171" spans="2:7" ht="15" customHeight="1" x14ac:dyDescent="0.25">
      <c r="B171" s="94" t="s">
        <v>257</v>
      </c>
      <c r="C171" s="95" t="s">
        <v>273</v>
      </c>
      <c r="D171" s="94" t="s">
        <v>137</v>
      </c>
      <c r="E171" s="94">
        <v>3439</v>
      </c>
      <c r="F171" s="100">
        <f t="shared" si="3"/>
        <v>40</v>
      </c>
      <c r="G171" s="68"/>
    </row>
    <row r="172" spans="2:7" ht="15" customHeight="1" x14ac:dyDescent="0.25">
      <c r="B172" s="94" t="s">
        <v>257</v>
      </c>
      <c r="C172" s="95" t="s">
        <v>275</v>
      </c>
      <c r="D172" s="94" t="s">
        <v>137</v>
      </c>
      <c r="E172" s="94"/>
      <c r="F172" s="100">
        <f t="shared" si="3"/>
        <v>40</v>
      </c>
      <c r="G172" s="68"/>
    </row>
    <row r="173" spans="2:7" ht="15" customHeight="1" x14ac:dyDescent="0.25">
      <c r="B173" s="94" t="s">
        <v>257</v>
      </c>
      <c r="C173" s="95" t="s">
        <v>277</v>
      </c>
      <c r="D173" s="94" t="s">
        <v>137</v>
      </c>
      <c r="E173" s="94"/>
      <c r="F173" s="100">
        <f t="shared" si="3"/>
        <v>40</v>
      </c>
      <c r="G173" s="68"/>
    </row>
    <row r="174" spans="2:7" ht="15" customHeight="1" x14ac:dyDescent="0.25">
      <c r="B174" s="94" t="s">
        <v>257</v>
      </c>
      <c r="C174" s="95" t="s">
        <v>279</v>
      </c>
      <c r="D174" s="94" t="s">
        <v>137</v>
      </c>
      <c r="E174" s="94">
        <v>3439</v>
      </c>
      <c r="F174" s="100">
        <f t="shared" si="3"/>
        <v>40</v>
      </c>
      <c r="G174" s="68"/>
    </row>
    <row r="175" spans="2:7" ht="15" customHeight="1" x14ac:dyDescent="0.25">
      <c r="B175" s="94" t="s">
        <v>257</v>
      </c>
      <c r="C175" s="95" t="s">
        <v>281</v>
      </c>
      <c r="D175" s="94" t="s">
        <v>153</v>
      </c>
      <c r="E175" s="94">
        <v>3441</v>
      </c>
      <c r="F175" s="100">
        <f t="shared" si="3"/>
        <v>20</v>
      </c>
      <c r="G175" s="68"/>
    </row>
    <row r="176" spans="2:7" ht="15" customHeight="1" x14ac:dyDescent="0.25">
      <c r="B176" s="94" t="s">
        <v>257</v>
      </c>
      <c r="C176" s="95" t="s">
        <v>283</v>
      </c>
      <c r="D176" s="94" t="s">
        <v>137</v>
      </c>
      <c r="E176" s="94"/>
      <c r="F176" s="100">
        <f t="shared" si="3"/>
        <v>40</v>
      </c>
      <c r="G176" s="68"/>
    </row>
    <row r="177" spans="2:7" ht="15" customHeight="1" x14ac:dyDescent="0.25">
      <c r="B177" s="94" t="s">
        <v>257</v>
      </c>
      <c r="C177" s="95" t="s">
        <v>285</v>
      </c>
      <c r="D177" s="94" t="s">
        <v>151</v>
      </c>
      <c r="E177" s="94">
        <v>2617</v>
      </c>
      <c r="F177" s="100">
        <f t="shared" si="3"/>
        <v>0</v>
      </c>
      <c r="G177" s="68"/>
    </row>
    <row r="178" spans="2:7" ht="15" customHeight="1" x14ac:dyDescent="0.25">
      <c r="B178" s="94" t="s">
        <v>257</v>
      </c>
      <c r="C178" s="95" t="s">
        <v>287</v>
      </c>
      <c r="D178" s="94" t="s">
        <v>139</v>
      </c>
      <c r="E178" s="94">
        <v>2611</v>
      </c>
      <c r="F178" s="100">
        <f t="shared" si="3"/>
        <v>0</v>
      </c>
      <c r="G178" s="68"/>
    </row>
    <row r="179" spans="2:7" ht="15" customHeight="1" x14ac:dyDescent="0.25">
      <c r="B179" s="94" t="s">
        <v>257</v>
      </c>
      <c r="C179" s="95" t="s">
        <v>289</v>
      </c>
      <c r="D179" s="94" t="s">
        <v>190</v>
      </c>
      <c r="E179" s="94">
        <v>2991</v>
      </c>
      <c r="F179" s="100">
        <f t="shared" si="3"/>
        <v>0</v>
      </c>
      <c r="G179" s="68"/>
    </row>
    <row r="180" spans="2:7" ht="15" customHeight="1" x14ac:dyDescent="0.25">
      <c r="B180" s="94" t="s">
        <v>257</v>
      </c>
      <c r="C180" s="95" t="s">
        <v>291</v>
      </c>
      <c r="D180" s="94" t="s">
        <v>151</v>
      </c>
      <c r="E180" s="94">
        <v>2991</v>
      </c>
      <c r="F180" s="100">
        <f t="shared" si="3"/>
        <v>0</v>
      </c>
      <c r="G180" s="68"/>
    </row>
    <row r="181" spans="2:7" ht="15" customHeight="1" x14ac:dyDescent="0.25">
      <c r="B181" s="94" t="s">
        <v>257</v>
      </c>
      <c r="C181" s="95" t="s">
        <v>293</v>
      </c>
      <c r="D181" s="94" t="s">
        <v>179</v>
      </c>
      <c r="E181" s="94">
        <v>2991</v>
      </c>
      <c r="F181" s="100">
        <f t="shared" si="3"/>
        <v>10</v>
      </c>
      <c r="G181" s="68"/>
    </row>
    <row r="182" spans="2:7" ht="15" customHeight="1" x14ac:dyDescent="0.25">
      <c r="B182" s="94" t="s">
        <v>257</v>
      </c>
      <c r="C182" s="95" t="s">
        <v>295</v>
      </c>
      <c r="D182" s="94" t="s">
        <v>137</v>
      </c>
      <c r="E182" s="94">
        <v>2975</v>
      </c>
      <c r="F182" s="100">
        <f t="shared" si="3"/>
        <v>40</v>
      </c>
      <c r="G182" s="68"/>
    </row>
    <row r="183" spans="2:7" ht="15" customHeight="1" x14ac:dyDescent="0.25">
      <c r="B183" s="94" t="s">
        <v>257</v>
      </c>
      <c r="C183" s="95" t="s">
        <v>297</v>
      </c>
      <c r="D183" s="94" t="s">
        <v>173</v>
      </c>
      <c r="E183" s="94">
        <v>2500</v>
      </c>
      <c r="F183" s="100">
        <f t="shared" si="3"/>
        <v>0</v>
      </c>
      <c r="G183" s="68"/>
    </row>
    <row r="184" spans="2:7" ht="15" customHeight="1" x14ac:dyDescent="0.25">
      <c r="B184" s="94" t="s">
        <v>257</v>
      </c>
      <c r="C184" s="95" t="s">
        <v>299</v>
      </c>
      <c r="D184" s="94" t="s">
        <v>134</v>
      </c>
      <c r="E184" s="94">
        <v>2500</v>
      </c>
      <c r="F184" s="100">
        <f t="shared" si="3"/>
        <v>0</v>
      </c>
      <c r="G184" s="68"/>
    </row>
    <row r="185" spans="2:7" ht="15" customHeight="1" x14ac:dyDescent="0.25">
      <c r="B185" s="94" t="s">
        <v>257</v>
      </c>
      <c r="C185" s="95" t="s">
        <v>301</v>
      </c>
      <c r="D185" s="94" t="s">
        <v>179</v>
      </c>
      <c r="E185" s="94">
        <v>2500</v>
      </c>
      <c r="F185" s="100">
        <f t="shared" si="3"/>
        <v>10</v>
      </c>
      <c r="G185" s="68"/>
    </row>
    <row r="186" spans="2:7" ht="15" customHeight="1" x14ac:dyDescent="0.25">
      <c r="B186" s="94" t="s">
        <v>257</v>
      </c>
      <c r="C186" s="95" t="s">
        <v>303</v>
      </c>
      <c r="D186" s="94" t="s">
        <v>173</v>
      </c>
      <c r="E186" s="94">
        <v>2570</v>
      </c>
      <c r="F186" s="100">
        <f t="shared" si="3"/>
        <v>0</v>
      </c>
      <c r="G186" s="68"/>
    </row>
    <row r="187" spans="2:7" ht="15" customHeight="1" x14ac:dyDescent="0.25">
      <c r="B187" s="94" t="s">
        <v>257</v>
      </c>
      <c r="C187" s="95" t="s">
        <v>305</v>
      </c>
      <c r="D187" s="94" t="s">
        <v>306</v>
      </c>
      <c r="E187" s="94"/>
      <c r="F187" s="100" t="str">
        <f t="shared" si="3"/>
        <v>Other</v>
      </c>
      <c r="G187" s="68"/>
    </row>
    <row r="188" spans="2:7" ht="15" customHeight="1" x14ac:dyDescent="0.25">
      <c r="B188" s="94" t="s">
        <v>257</v>
      </c>
      <c r="C188" s="95" t="s">
        <v>308</v>
      </c>
      <c r="D188" s="94" t="s">
        <v>137</v>
      </c>
      <c r="E188" s="94"/>
      <c r="F188" s="100">
        <f t="shared" si="3"/>
        <v>40</v>
      </c>
      <c r="G188" s="68"/>
    </row>
    <row r="189" spans="2:7" ht="15" customHeight="1" x14ac:dyDescent="0.25">
      <c r="B189" s="94" t="s">
        <v>257</v>
      </c>
      <c r="C189" s="95" t="s">
        <v>310</v>
      </c>
      <c r="D189" s="94" t="s">
        <v>137</v>
      </c>
      <c r="E189" s="94"/>
      <c r="F189" s="100">
        <f t="shared" si="3"/>
        <v>40</v>
      </c>
      <c r="G189" s="68"/>
    </row>
    <row r="190" spans="2:7" ht="15" customHeight="1" x14ac:dyDescent="0.25">
      <c r="B190" s="94" t="s">
        <v>257</v>
      </c>
      <c r="C190" s="95" t="s">
        <v>312</v>
      </c>
      <c r="D190" s="94" t="s">
        <v>306</v>
      </c>
      <c r="E190" s="94"/>
      <c r="F190" s="100" t="str">
        <f t="shared" si="3"/>
        <v>Other</v>
      </c>
      <c r="G190" s="68"/>
    </row>
    <row r="191" spans="2:7" ht="15" customHeight="1" x14ac:dyDescent="0.25">
      <c r="B191" s="94" t="s">
        <v>257</v>
      </c>
      <c r="C191" s="95" t="s">
        <v>314</v>
      </c>
      <c r="D191" s="94" t="s">
        <v>147</v>
      </c>
      <c r="E191" s="94">
        <v>3280</v>
      </c>
      <c r="F191" s="100">
        <f t="shared" si="3"/>
        <v>20</v>
      </c>
      <c r="G191" s="68"/>
    </row>
    <row r="192" spans="2:7" ht="15" customHeight="1" x14ac:dyDescent="0.25">
      <c r="B192" s="94" t="s">
        <v>257</v>
      </c>
      <c r="C192" s="95" t="s">
        <v>316</v>
      </c>
      <c r="D192" s="94" t="s">
        <v>137</v>
      </c>
      <c r="E192" s="94"/>
      <c r="F192" s="100">
        <f t="shared" si="3"/>
        <v>40</v>
      </c>
      <c r="G192" s="68"/>
    </row>
    <row r="193" spans="2:7" ht="15" customHeight="1" x14ac:dyDescent="0.25">
      <c r="B193" s="94" t="s">
        <v>257</v>
      </c>
      <c r="C193" s="95" t="s">
        <v>318</v>
      </c>
      <c r="D193" s="94" t="s">
        <v>137</v>
      </c>
      <c r="E193" s="94"/>
      <c r="F193" s="100">
        <f t="shared" si="3"/>
        <v>40</v>
      </c>
      <c r="G193" s="68"/>
    </row>
    <row r="194" spans="2:7" ht="15" customHeight="1" x14ac:dyDescent="0.25">
      <c r="B194" s="94" t="s">
        <v>257</v>
      </c>
      <c r="C194" s="95" t="s">
        <v>320</v>
      </c>
      <c r="D194" s="94" t="s">
        <v>137</v>
      </c>
      <c r="E194" s="94"/>
      <c r="F194" s="100">
        <f t="shared" si="3"/>
        <v>40</v>
      </c>
      <c r="G194" s="68"/>
    </row>
    <row r="195" spans="2:7" ht="15" customHeight="1" x14ac:dyDescent="0.25">
      <c r="B195" s="94" t="s">
        <v>257</v>
      </c>
      <c r="C195" s="95" t="s">
        <v>322</v>
      </c>
      <c r="D195" s="94" t="s">
        <v>137</v>
      </c>
      <c r="E195" s="94"/>
      <c r="F195" s="100">
        <f t="shared" si="3"/>
        <v>40</v>
      </c>
      <c r="G195" s="68"/>
    </row>
    <row r="196" spans="2:7" ht="15" customHeight="1" x14ac:dyDescent="0.25">
      <c r="B196" s="94" t="s">
        <v>257</v>
      </c>
      <c r="C196" s="95" t="s">
        <v>324</v>
      </c>
      <c r="D196" s="94" t="s">
        <v>137</v>
      </c>
      <c r="E196" s="94"/>
      <c r="F196" s="100">
        <f t="shared" si="3"/>
        <v>40</v>
      </c>
      <c r="G196" s="68"/>
    </row>
    <row r="197" spans="2:7" ht="15" customHeight="1" x14ac:dyDescent="0.25">
      <c r="B197" s="94" t="s">
        <v>257</v>
      </c>
      <c r="C197" s="95" t="s">
        <v>326</v>
      </c>
      <c r="D197" s="94" t="s">
        <v>137</v>
      </c>
      <c r="E197" s="94"/>
      <c r="F197" s="100">
        <f t="shared" ref="F197:F260" si="4">IF(D197="ST ",$J$3,IF(D197="PTC** ",$J$4,IF(D197="PTC* ",$J$5,IF(D197="PTC ",$J$6,IF(D197="PTD** ",$J$7,IF(D197="PTD* ",$J$8,IF(D197="PTD ",$J$9,IF(D197="PTE** ",$J$10,IF(D197="PTE* ",$J$11,IF(D197="PTE ",$J$12,IF(D197="PTF** ",$J$13,IF(D197="PTF* ",$J$14,IF(D197="PTF ",$J$15,IF(D197="PTG** ",$J$16,IF(D197="PTG* ",$J$17,IF(D197="PTG ",$J$18,"Other"))))))))))))))))</f>
        <v>40</v>
      </c>
      <c r="G197" s="68"/>
    </row>
    <row r="198" spans="2:7" ht="15" customHeight="1" x14ac:dyDescent="0.25">
      <c r="B198" s="94" t="s">
        <v>257</v>
      </c>
      <c r="C198" s="95" t="s">
        <v>329</v>
      </c>
      <c r="D198" s="94" t="s">
        <v>137</v>
      </c>
      <c r="E198" s="94"/>
      <c r="F198" s="100">
        <f t="shared" si="4"/>
        <v>40</v>
      </c>
      <c r="G198" s="68"/>
    </row>
    <row r="199" spans="2:7" ht="15" customHeight="1" x14ac:dyDescent="0.25">
      <c r="B199" s="94" t="s">
        <v>257</v>
      </c>
      <c r="C199" s="95" t="s">
        <v>331</v>
      </c>
      <c r="D199" s="94" t="s">
        <v>137</v>
      </c>
      <c r="E199" s="94"/>
      <c r="F199" s="100">
        <f t="shared" si="4"/>
        <v>40</v>
      </c>
      <c r="G199" s="68"/>
    </row>
    <row r="200" spans="2:7" ht="15" customHeight="1" x14ac:dyDescent="0.25">
      <c r="B200" s="94" t="s">
        <v>257</v>
      </c>
      <c r="C200" s="95" t="s">
        <v>334</v>
      </c>
      <c r="D200" s="94" t="s">
        <v>137</v>
      </c>
      <c r="E200" s="94"/>
      <c r="F200" s="100">
        <f t="shared" si="4"/>
        <v>40</v>
      </c>
      <c r="G200" s="68"/>
    </row>
    <row r="201" spans="2:7" ht="15" customHeight="1" x14ac:dyDescent="0.25">
      <c r="B201" s="94" t="s">
        <v>257</v>
      </c>
      <c r="C201" s="95" t="s">
        <v>336</v>
      </c>
      <c r="D201" s="94" t="s">
        <v>137</v>
      </c>
      <c r="E201" s="94"/>
      <c r="F201" s="100">
        <f t="shared" si="4"/>
        <v>40</v>
      </c>
      <c r="G201" s="68"/>
    </row>
    <row r="202" spans="2:7" ht="15" customHeight="1" x14ac:dyDescent="0.25">
      <c r="B202" s="94" t="s">
        <v>257</v>
      </c>
      <c r="C202" s="95" t="s">
        <v>338</v>
      </c>
      <c r="D202" s="94" t="s">
        <v>137</v>
      </c>
      <c r="E202" s="94"/>
      <c r="F202" s="100">
        <f t="shared" si="4"/>
        <v>40</v>
      </c>
      <c r="G202" s="68"/>
    </row>
    <row r="203" spans="2:7" ht="15" customHeight="1" x14ac:dyDescent="0.25">
      <c r="B203" s="94" t="s">
        <v>257</v>
      </c>
      <c r="C203" s="95" t="s">
        <v>340</v>
      </c>
      <c r="D203" s="94" t="s">
        <v>151</v>
      </c>
      <c r="E203" s="94">
        <v>2950</v>
      </c>
      <c r="F203" s="100">
        <f t="shared" si="4"/>
        <v>0</v>
      </c>
      <c r="G203" s="68"/>
    </row>
    <row r="204" spans="2:7" ht="15" customHeight="1" x14ac:dyDescent="0.25">
      <c r="B204" s="94" t="s">
        <v>257</v>
      </c>
      <c r="C204" s="95" t="s">
        <v>342</v>
      </c>
      <c r="D204" s="94" t="s">
        <v>190</v>
      </c>
      <c r="E204" s="94">
        <v>3000</v>
      </c>
      <c r="F204" s="100">
        <f t="shared" si="4"/>
        <v>0</v>
      </c>
      <c r="G204" s="68"/>
    </row>
    <row r="205" spans="2:7" ht="15" customHeight="1" x14ac:dyDescent="0.25">
      <c r="B205" s="94" t="s">
        <v>257</v>
      </c>
      <c r="C205" s="95" t="s">
        <v>344</v>
      </c>
      <c r="D205" s="94" t="s">
        <v>151</v>
      </c>
      <c r="E205" s="94">
        <v>2950</v>
      </c>
      <c r="F205" s="100">
        <f t="shared" si="4"/>
        <v>0</v>
      </c>
      <c r="G205" s="68"/>
    </row>
    <row r="206" spans="2:7" ht="15" customHeight="1" x14ac:dyDescent="0.25">
      <c r="B206" s="94" t="s">
        <v>257</v>
      </c>
      <c r="C206" s="95" t="s">
        <v>346</v>
      </c>
      <c r="D206" s="94" t="s">
        <v>144</v>
      </c>
      <c r="E206" s="94">
        <v>3280</v>
      </c>
      <c r="F206" s="100">
        <f t="shared" si="4"/>
        <v>20</v>
      </c>
      <c r="G206" s="68"/>
    </row>
    <row r="207" spans="2:7" ht="15" customHeight="1" x14ac:dyDescent="0.25">
      <c r="B207" s="94" t="s">
        <v>257</v>
      </c>
      <c r="C207" s="95" t="s">
        <v>348</v>
      </c>
      <c r="D207" s="94" t="s">
        <v>139</v>
      </c>
      <c r="E207" s="94">
        <v>3606</v>
      </c>
      <c r="F207" s="100">
        <f t="shared" si="4"/>
        <v>0</v>
      </c>
      <c r="G207" s="68"/>
    </row>
    <row r="208" spans="2:7" ht="15" customHeight="1" x14ac:dyDescent="0.25">
      <c r="B208" s="94" t="s">
        <v>257</v>
      </c>
      <c r="C208" s="95" t="s">
        <v>350</v>
      </c>
      <c r="D208" s="94" t="s">
        <v>179</v>
      </c>
      <c r="E208" s="94">
        <v>3711</v>
      </c>
      <c r="F208" s="100">
        <f t="shared" si="4"/>
        <v>10</v>
      </c>
      <c r="G208" s="68"/>
    </row>
    <row r="209" spans="2:7" ht="15" customHeight="1" x14ac:dyDescent="0.25">
      <c r="B209" s="94" t="s">
        <v>257</v>
      </c>
      <c r="C209" s="95" t="s">
        <v>352</v>
      </c>
      <c r="D209" s="94" t="s">
        <v>139</v>
      </c>
      <c r="E209" s="94">
        <v>4036</v>
      </c>
      <c r="F209" s="100">
        <f t="shared" si="4"/>
        <v>0</v>
      </c>
      <c r="G209" s="68"/>
    </row>
    <row r="210" spans="2:7" ht="15" customHeight="1" x14ac:dyDescent="0.25">
      <c r="B210" s="94" t="s">
        <v>257</v>
      </c>
      <c r="C210" s="95" t="s">
        <v>354</v>
      </c>
      <c r="D210" s="94" t="s">
        <v>190</v>
      </c>
      <c r="E210" s="94">
        <v>3415</v>
      </c>
      <c r="F210" s="100">
        <f t="shared" si="4"/>
        <v>0</v>
      </c>
      <c r="G210" s="68"/>
    </row>
    <row r="211" spans="2:7" ht="15" customHeight="1" x14ac:dyDescent="0.25">
      <c r="B211" s="94" t="s">
        <v>257</v>
      </c>
      <c r="C211" s="95" t="s">
        <v>356</v>
      </c>
      <c r="D211" s="94" t="s">
        <v>173</v>
      </c>
      <c r="E211" s="94">
        <v>3200</v>
      </c>
      <c r="F211" s="100">
        <f t="shared" si="4"/>
        <v>0</v>
      </c>
      <c r="G211" s="68"/>
    </row>
    <row r="212" spans="2:7" ht="15" customHeight="1" x14ac:dyDescent="0.25">
      <c r="B212" s="94" t="s">
        <v>257</v>
      </c>
      <c r="C212" s="95" t="s">
        <v>358</v>
      </c>
      <c r="D212" s="94" t="s">
        <v>173</v>
      </c>
      <c r="E212" s="94">
        <v>3501</v>
      </c>
      <c r="F212" s="100">
        <f t="shared" si="4"/>
        <v>0</v>
      </c>
      <c r="G212" s="68"/>
    </row>
    <row r="213" spans="2:7" ht="15" customHeight="1" x14ac:dyDescent="0.25">
      <c r="B213" s="94" t="s">
        <v>257</v>
      </c>
      <c r="C213" s="95" t="s">
        <v>360</v>
      </c>
      <c r="D213" s="94" t="s">
        <v>142</v>
      </c>
      <c r="E213" s="94">
        <v>3391</v>
      </c>
      <c r="F213" s="100">
        <f t="shared" si="4"/>
        <v>10</v>
      </c>
      <c r="G213" s="68"/>
    </row>
    <row r="214" spans="2:7" ht="15" customHeight="1" x14ac:dyDescent="0.25">
      <c r="B214" s="94" t="s">
        <v>257</v>
      </c>
      <c r="C214" s="95" t="s">
        <v>362</v>
      </c>
      <c r="D214" s="94" t="s">
        <v>153</v>
      </c>
      <c r="E214" s="94">
        <v>3490</v>
      </c>
      <c r="F214" s="100">
        <f t="shared" si="4"/>
        <v>20</v>
      </c>
      <c r="G214" s="68"/>
    </row>
    <row r="215" spans="2:7" ht="15" customHeight="1" x14ac:dyDescent="0.25">
      <c r="B215" s="94" t="s">
        <v>257</v>
      </c>
      <c r="C215" s="95" t="s">
        <v>364</v>
      </c>
      <c r="D215" s="94" t="s">
        <v>151</v>
      </c>
      <c r="E215" s="94">
        <v>3333</v>
      </c>
      <c r="F215" s="100">
        <f t="shared" si="4"/>
        <v>0</v>
      </c>
      <c r="G215" s="68"/>
    </row>
    <row r="216" spans="2:7" ht="15" customHeight="1" x14ac:dyDescent="0.25">
      <c r="B216" s="94" t="s">
        <v>257</v>
      </c>
      <c r="C216" s="95" t="s">
        <v>366</v>
      </c>
      <c r="D216" s="94" t="s">
        <v>151</v>
      </c>
      <c r="E216" s="94">
        <v>3216</v>
      </c>
      <c r="F216" s="100">
        <f t="shared" si="4"/>
        <v>0</v>
      </c>
      <c r="G216" s="68"/>
    </row>
    <row r="217" spans="2:7" ht="15" customHeight="1" x14ac:dyDescent="0.25">
      <c r="B217" s="94" t="s">
        <v>257</v>
      </c>
      <c r="C217" s="95" t="s">
        <v>369</v>
      </c>
      <c r="D217" s="94" t="s">
        <v>173</v>
      </c>
      <c r="E217" s="94">
        <v>2600</v>
      </c>
      <c r="F217" s="100">
        <f t="shared" si="4"/>
        <v>0</v>
      </c>
      <c r="G217" s="68"/>
    </row>
    <row r="218" spans="2:7" ht="15" customHeight="1" x14ac:dyDescent="0.25">
      <c r="B218" s="94" t="s">
        <v>257</v>
      </c>
      <c r="C218" s="95" t="s">
        <v>370</v>
      </c>
      <c r="D218" s="94" t="s">
        <v>139</v>
      </c>
      <c r="E218" s="94">
        <v>2600</v>
      </c>
      <c r="F218" s="100">
        <f t="shared" si="4"/>
        <v>0</v>
      </c>
      <c r="G218" s="68"/>
    </row>
    <row r="219" spans="2:7" ht="15" customHeight="1" x14ac:dyDescent="0.25">
      <c r="B219" s="94" t="s">
        <v>257</v>
      </c>
      <c r="C219" s="95" t="s">
        <v>373</v>
      </c>
      <c r="D219" s="94" t="s">
        <v>134</v>
      </c>
      <c r="E219" s="94">
        <v>2270</v>
      </c>
      <c r="F219" s="100">
        <f t="shared" si="4"/>
        <v>0</v>
      </c>
      <c r="G219" s="68"/>
    </row>
    <row r="220" spans="2:7" ht="15" customHeight="1" x14ac:dyDescent="0.25">
      <c r="B220" s="94" t="s">
        <v>257</v>
      </c>
      <c r="C220" s="95" t="s">
        <v>375</v>
      </c>
      <c r="D220" s="94" t="s">
        <v>151</v>
      </c>
      <c r="E220" s="94">
        <v>3780</v>
      </c>
      <c r="F220" s="100">
        <f t="shared" si="4"/>
        <v>0</v>
      </c>
      <c r="G220" s="68"/>
    </row>
    <row r="221" spans="2:7" ht="15" customHeight="1" x14ac:dyDescent="0.25">
      <c r="B221" s="94" t="s">
        <v>377</v>
      </c>
      <c r="C221" s="95" t="s">
        <v>378</v>
      </c>
      <c r="D221" s="94" t="s">
        <v>139</v>
      </c>
      <c r="E221" s="94">
        <v>3650</v>
      </c>
      <c r="F221" s="100">
        <f t="shared" si="4"/>
        <v>0</v>
      </c>
      <c r="G221" s="68"/>
    </row>
    <row r="222" spans="2:7" ht="15" customHeight="1" x14ac:dyDescent="0.25">
      <c r="B222" s="94" t="s">
        <v>377</v>
      </c>
      <c r="C222" s="95" t="s">
        <v>380</v>
      </c>
      <c r="D222" s="94" t="s">
        <v>184</v>
      </c>
      <c r="E222" s="94">
        <v>4066</v>
      </c>
      <c r="F222" s="100">
        <f t="shared" si="4"/>
        <v>10</v>
      </c>
      <c r="G222" s="68"/>
    </row>
    <row r="223" spans="2:7" ht="15" customHeight="1" x14ac:dyDescent="0.25">
      <c r="B223" s="94" t="s">
        <v>377</v>
      </c>
      <c r="C223" s="95" t="s">
        <v>382</v>
      </c>
      <c r="D223" s="94" t="s">
        <v>184</v>
      </c>
      <c r="E223" s="94">
        <v>4273</v>
      </c>
      <c r="F223" s="100">
        <f t="shared" si="4"/>
        <v>10</v>
      </c>
      <c r="G223" s="68"/>
    </row>
    <row r="224" spans="2:7" ht="15" customHeight="1" x14ac:dyDescent="0.25">
      <c r="B224" s="94" t="s">
        <v>377</v>
      </c>
      <c r="C224" s="95" t="s">
        <v>384</v>
      </c>
      <c r="D224" s="94" t="s">
        <v>137</v>
      </c>
      <c r="E224" s="94">
        <v>4160</v>
      </c>
      <c r="F224" s="100">
        <f t="shared" si="4"/>
        <v>40</v>
      </c>
      <c r="G224" s="68"/>
    </row>
    <row r="225" spans="2:7" x14ac:dyDescent="0.25">
      <c r="B225" s="94" t="s">
        <v>377</v>
      </c>
      <c r="C225" s="95" t="s">
        <v>385</v>
      </c>
      <c r="D225" s="94" t="s">
        <v>190</v>
      </c>
      <c r="E225" s="94">
        <v>3141</v>
      </c>
      <c r="F225" s="100">
        <f t="shared" si="4"/>
        <v>0</v>
      </c>
      <c r="G225" s="68"/>
    </row>
    <row r="226" spans="2:7" ht="15" customHeight="1" x14ac:dyDescent="0.25">
      <c r="B226" s="94" t="s">
        <v>377</v>
      </c>
      <c r="C226" s="95" t="s">
        <v>386</v>
      </c>
      <c r="D226" s="94" t="s">
        <v>173</v>
      </c>
      <c r="E226" s="94">
        <v>2900</v>
      </c>
      <c r="F226" s="100">
        <f t="shared" si="4"/>
        <v>0</v>
      </c>
      <c r="G226" s="68"/>
    </row>
    <row r="227" spans="2:7" ht="15" customHeight="1" x14ac:dyDescent="0.25">
      <c r="B227" s="94" t="s">
        <v>377</v>
      </c>
      <c r="C227" s="95" t="s">
        <v>387</v>
      </c>
      <c r="D227" s="94" t="s">
        <v>173</v>
      </c>
      <c r="E227" s="94">
        <v>3050</v>
      </c>
      <c r="F227" s="100">
        <f t="shared" si="4"/>
        <v>0</v>
      </c>
      <c r="G227" s="68"/>
    </row>
    <row r="228" spans="2:7" ht="15" customHeight="1" x14ac:dyDescent="0.25">
      <c r="B228" s="94" t="s">
        <v>377</v>
      </c>
      <c r="C228" s="95" t="s">
        <v>388</v>
      </c>
      <c r="D228" s="94" t="s">
        <v>142</v>
      </c>
      <c r="E228" s="94">
        <v>3010</v>
      </c>
      <c r="F228" s="100">
        <f t="shared" si="4"/>
        <v>10</v>
      </c>
      <c r="G228" s="68"/>
    </row>
    <row r="229" spans="2:7" ht="15" customHeight="1" x14ac:dyDescent="0.25">
      <c r="B229" s="94" t="s">
        <v>377</v>
      </c>
      <c r="C229" s="95" t="s">
        <v>389</v>
      </c>
      <c r="D229" s="94" t="s">
        <v>137</v>
      </c>
      <c r="E229" s="94"/>
      <c r="F229" s="100">
        <f t="shared" si="4"/>
        <v>40</v>
      </c>
      <c r="G229" s="68"/>
    </row>
    <row r="230" spans="2:7" x14ac:dyDescent="0.25">
      <c r="B230" s="94" t="s">
        <v>377</v>
      </c>
      <c r="C230" s="95" t="s">
        <v>390</v>
      </c>
      <c r="D230" s="94" t="s">
        <v>134</v>
      </c>
      <c r="E230" s="94">
        <v>3147</v>
      </c>
      <c r="F230" s="100">
        <f t="shared" si="4"/>
        <v>0</v>
      </c>
      <c r="G230" s="68"/>
    </row>
    <row r="231" spans="2:7" ht="15" customHeight="1" x14ac:dyDescent="0.25">
      <c r="B231" s="94" t="s">
        <v>377</v>
      </c>
      <c r="C231" s="95" t="s">
        <v>392</v>
      </c>
      <c r="D231" s="94" t="s">
        <v>173</v>
      </c>
      <c r="E231" s="94">
        <v>3364</v>
      </c>
      <c r="F231" s="100">
        <f t="shared" si="4"/>
        <v>0</v>
      </c>
      <c r="G231" s="68"/>
    </row>
    <row r="232" spans="2:7" ht="15" customHeight="1" x14ac:dyDescent="0.25">
      <c r="B232" s="94" t="s">
        <v>394</v>
      </c>
      <c r="C232" s="95" t="s">
        <v>395</v>
      </c>
      <c r="D232" s="94" t="s">
        <v>139</v>
      </c>
      <c r="E232" s="94">
        <v>2040</v>
      </c>
      <c r="F232" s="100">
        <f t="shared" si="4"/>
        <v>0</v>
      </c>
      <c r="G232" s="68"/>
    </row>
    <row r="233" spans="2:7" ht="15" customHeight="1" x14ac:dyDescent="0.25">
      <c r="B233" s="94" t="s">
        <v>394</v>
      </c>
      <c r="C233" s="95" t="s">
        <v>397</v>
      </c>
      <c r="D233" s="94" t="s">
        <v>173</v>
      </c>
      <c r="E233" s="94">
        <v>2150</v>
      </c>
      <c r="F233" s="100">
        <f t="shared" si="4"/>
        <v>0</v>
      </c>
      <c r="G233" s="68"/>
    </row>
    <row r="234" spans="2:7" ht="15" customHeight="1" x14ac:dyDescent="0.25">
      <c r="B234" s="94" t="s">
        <v>394</v>
      </c>
      <c r="C234" s="95" t="s">
        <v>399</v>
      </c>
      <c r="D234" s="94" t="s">
        <v>151</v>
      </c>
      <c r="E234" s="94">
        <v>2030</v>
      </c>
      <c r="F234" s="100">
        <f t="shared" si="4"/>
        <v>0</v>
      </c>
      <c r="G234" s="68"/>
    </row>
    <row r="235" spans="2:7" x14ac:dyDescent="0.25">
      <c r="B235" s="94" t="s">
        <v>401</v>
      </c>
      <c r="C235" s="95" t="s">
        <v>402</v>
      </c>
      <c r="D235" s="94" t="s">
        <v>137</v>
      </c>
      <c r="E235" s="94"/>
      <c r="F235" s="100">
        <f t="shared" si="4"/>
        <v>40</v>
      </c>
      <c r="G235" s="68"/>
    </row>
    <row r="236" spans="2:7" x14ac:dyDescent="0.25">
      <c r="B236" s="94" t="s">
        <v>404</v>
      </c>
      <c r="C236" s="95" t="s">
        <v>405</v>
      </c>
      <c r="D236" s="94" t="s">
        <v>137</v>
      </c>
      <c r="E236" s="94">
        <v>1400</v>
      </c>
      <c r="F236" s="100">
        <f t="shared" si="4"/>
        <v>40</v>
      </c>
      <c r="G236" s="68"/>
    </row>
    <row r="237" spans="2:7" ht="15" customHeight="1" x14ac:dyDescent="0.25">
      <c r="B237" s="94" t="s">
        <v>407</v>
      </c>
      <c r="C237" s="95" t="s">
        <v>408</v>
      </c>
      <c r="D237" s="94" t="s">
        <v>151</v>
      </c>
      <c r="E237" s="94">
        <v>3308</v>
      </c>
      <c r="F237" s="100">
        <f t="shared" si="4"/>
        <v>0</v>
      </c>
      <c r="G237" s="68"/>
    </row>
    <row r="238" spans="2:7" ht="15" customHeight="1" x14ac:dyDescent="0.25">
      <c r="B238" s="94" t="s">
        <v>407</v>
      </c>
      <c r="C238" s="95" t="s">
        <v>410</v>
      </c>
      <c r="D238" s="94" t="s">
        <v>147</v>
      </c>
      <c r="E238" s="94">
        <v>3200</v>
      </c>
      <c r="F238" s="100">
        <f t="shared" si="4"/>
        <v>20</v>
      </c>
      <c r="G238" s="68"/>
    </row>
    <row r="239" spans="2:7" ht="15" customHeight="1" x14ac:dyDescent="0.25">
      <c r="B239" s="94" t="s">
        <v>407</v>
      </c>
      <c r="C239" s="95" t="s">
        <v>412</v>
      </c>
      <c r="D239" s="94" t="s">
        <v>147</v>
      </c>
      <c r="E239" s="94">
        <v>4140</v>
      </c>
      <c r="F239" s="100">
        <f t="shared" si="4"/>
        <v>20</v>
      </c>
      <c r="G239" s="68"/>
    </row>
    <row r="240" spans="2:7" ht="15" customHeight="1" x14ac:dyDescent="0.25">
      <c r="B240" s="94" t="s">
        <v>407</v>
      </c>
      <c r="C240" s="95" t="s">
        <v>415</v>
      </c>
      <c r="D240" s="94" t="s">
        <v>137</v>
      </c>
      <c r="E240" s="94">
        <v>4140</v>
      </c>
      <c r="F240" s="100">
        <f t="shared" si="4"/>
        <v>40</v>
      </c>
      <c r="G240" s="68"/>
    </row>
    <row r="241" spans="2:7" ht="15" customHeight="1" x14ac:dyDescent="0.25">
      <c r="B241" s="94" t="s">
        <v>407</v>
      </c>
      <c r="C241" s="95" t="s">
        <v>417</v>
      </c>
      <c r="D241" s="94" t="s">
        <v>173</v>
      </c>
      <c r="E241" s="94">
        <v>3800</v>
      </c>
      <c r="F241" s="100">
        <f t="shared" si="4"/>
        <v>0</v>
      </c>
      <c r="G241" s="68"/>
    </row>
    <row r="242" spans="2:7" ht="15" customHeight="1" x14ac:dyDescent="0.25">
      <c r="B242" s="94" t="s">
        <v>407</v>
      </c>
      <c r="C242" s="95" t="s">
        <v>419</v>
      </c>
      <c r="D242" s="94" t="s">
        <v>144</v>
      </c>
      <c r="E242" s="94">
        <v>4031</v>
      </c>
      <c r="F242" s="100">
        <f t="shared" si="4"/>
        <v>20</v>
      </c>
      <c r="G242" s="68"/>
    </row>
    <row r="243" spans="2:7" ht="15" customHeight="1" x14ac:dyDescent="0.25">
      <c r="B243" s="94" t="s">
        <v>407</v>
      </c>
      <c r="C243" s="95" t="s">
        <v>421</v>
      </c>
      <c r="D243" s="94" t="s">
        <v>137</v>
      </c>
      <c r="E243" s="94">
        <v>4140</v>
      </c>
      <c r="F243" s="100">
        <f t="shared" si="4"/>
        <v>40</v>
      </c>
      <c r="G243" s="68"/>
    </row>
    <row r="244" spans="2:7" ht="15" customHeight="1" x14ac:dyDescent="0.25">
      <c r="B244" s="94" t="s">
        <v>407</v>
      </c>
      <c r="C244" s="95" t="s">
        <v>423</v>
      </c>
      <c r="D244" s="94" t="s">
        <v>151</v>
      </c>
      <c r="E244" s="94">
        <v>3180</v>
      </c>
      <c r="F244" s="100">
        <f t="shared" si="4"/>
        <v>0</v>
      </c>
      <c r="G244" s="68"/>
    </row>
    <row r="245" spans="2:7" ht="15" customHeight="1" x14ac:dyDescent="0.25">
      <c r="B245" s="94" t="s">
        <v>407</v>
      </c>
      <c r="C245" s="95" t="s">
        <v>425</v>
      </c>
      <c r="D245" s="94" t="s">
        <v>170</v>
      </c>
      <c r="E245" s="94">
        <v>3180</v>
      </c>
      <c r="F245" s="100">
        <f t="shared" si="4"/>
        <v>0</v>
      </c>
      <c r="G245" s="68"/>
    </row>
    <row r="246" spans="2:7" ht="15" customHeight="1" x14ac:dyDescent="0.25">
      <c r="B246" s="94" t="s">
        <v>407</v>
      </c>
      <c r="C246" s="95" t="s">
        <v>427</v>
      </c>
      <c r="D246" s="94" t="s">
        <v>139</v>
      </c>
      <c r="E246" s="94">
        <v>3180</v>
      </c>
      <c r="F246" s="100">
        <f t="shared" si="4"/>
        <v>0</v>
      </c>
      <c r="G246" s="68"/>
    </row>
    <row r="247" spans="2:7" x14ac:dyDescent="0.25">
      <c r="B247" s="94" t="s">
        <v>407</v>
      </c>
      <c r="C247" s="95" t="s">
        <v>429</v>
      </c>
      <c r="D247" s="94" t="s">
        <v>179</v>
      </c>
      <c r="E247" s="94">
        <v>4180</v>
      </c>
      <c r="F247" s="100">
        <f t="shared" si="4"/>
        <v>10</v>
      </c>
      <c r="G247" s="68"/>
    </row>
    <row r="248" spans="2:7" ht="15" customHeight="1" x14ac:dyDescent="0.25">
      <c r="B248" s="94" t="s">
        <v>407</v>
      </c>
      <c r="C248" s="95" t="s">
        <v>431</v>
      </c>
      <c r="D248" s="94" t="s">
        <v>184</v>
      </c>
      <c r="E248" s="94">
        <v>4393</v>
      </c>
      <c r="F248" s="100">
        <f t="shared" si="4"/>
        <v>10</v>
      </c>
      <c r="G248" s="68"/>
    </row>
    <row r="249" spans="2:7" ht="15" customHeight="1" x14ac:dyDescent="0.25">
      <c r="B249" s="94" t="s">
        <v>407</v>
      </c>
      <c r="C249" s="95" t="s">
        <v>433</v>
      </c>
      <c r="D249" s="94" t="s">
        <v>137</v>
      </c>
      <c r="E249" s="94">
        <v>4260</v>
      </c>
      <c r="F249" s="100">
        <f t="shared" si="4"/>
        <v>40</v>
      </c>
      <c r="G249" s="68"/>
    </row>
    <row r="250" spans="2:7" ht="15" customHeight="1" x14ac:dyDescent="0.25">
      <c r="B250" s="94" t="s">
        <v>407</v>
      </c>
      <c r="C250" s="95" t="s">
        <v>435</v>
      </c>
      <c r="D250" s="94" t="s">
        <v>151</v>
      </c>
      <c r="E250" s="94">
        <v>2550</v>
      </c>
      <c r="F250" s="100">
        <f t="shared" si="4"/>
        <v>0</v>
      </c>
      <c r="G250" s="68"/>
    </row>
    <row r="251" spans="2:7" ht="15" customHeight="1" x14ac:dyDescent="0.25">
      <c r="B251" s="94" t="s">
        <v>407</v>
      </c>
      <c r="C251" s="95" t="s">
        <v>438</v>
      </c>
      <c r="D251" s="94" t="s">
        <v>151</v>
      </c>
      <c r="E251" s="94">
        <v>2550</v>
      </c>
      <c r="F251" s="100">
        <f t="shared" si="4"/>
        <v>0</v>
      </c>
      <c r="G251" s="68"/>
    </row>
    <row r="252" spans="2:7" ht="15" customHeight="1" x14ac:dyDescent="0.25">
      <c r="B252" s="94" t="s">
        <v>407</v>
      </c>
      <c r="C252" s="95" t="s">
        <v>440</v>
      </c>
      <c r="D252" s="94" t="s">
        <v>151</v>
      </c>
      <c r="E252" s="94">
        <v>2400</v>
      </c>
      <c r="F252" s="100">
        <f t="shared" si="4"/>
        <v>0</v>
      </c>
      <c r="G252" s="68"/>
    </row>
    <row r="253" spans="2:7" ht="15" customHeight="1" x14ac:dyDescent="0.25">
      <c r="B253" s="94" t="s">
        <v>407</v>
      </c>
      <c r="C253" s="95" t="s">
        <v>442</v>
      </c>
      <c r="D253" s="94" t="s">
        <v>151</v>
      </c>
      <c r="E253" s="94">
        <v>2400</v>
      </c>
      <c r="F253" s="100">
        <f t="shared" si="4"/>
        <v>0</v>
      </c>
      <c r="G253" s="68"/>
    </row>
    <row r="254" spans="2:7" ht="15" customHeight="1" x14ac:dyDescent="0.25">
      <c r="B254" s="94" t="s">
        <v>407</v>
      </c>
      <c r="C254" s="95" t="s">
        <v>444</v>
      </c>
      <c r="D254" s="94" t="s">
        <v>151</v>
      </c>
      <c r="E254" s="94">
        <v>2450</v>
      </c>
      <c r="F254" s="100">
        <f t="shared" si="4"/>
        <v>0</v>
      </c>
      <c r="G254" s="68"/>
    </row>
    <row r="255" spans="2:7" ht="15" customHeight="1" x14ac:dyDescent="0.25">
      <c r="B255" s="94" t="s">
        <v>407</v>
      </c>
      <c r="C255" s="95" t="s">
        <v>446</v>
      </c>
      <c r="D255" s="94" t="s">
        <v>179</v>
      </c>
      <c r="E255" s="94">
        <v>2970</v>
      </c>
      <c r="F255" s="100">
        <f t="shared" si="4"/>
        <v>10</v>
      </c>
      <c r="G255" s="68"/>
    </row>
    <row r="256" spans="2:7" ht="15" customHeight="1" x14ac:dyDescent="0.25">
      <c r="B256" s="94" t="s">
        <v>407</v>
      </c>
      <c r="C256" s="95" t="s">
        <v>448</v>
      </c>
      <c r="D256" s="94" t="s">
        <v>184</v>
      </c>
      <c r="E256" s="94">
        <v>2900</v>
      </c>
      <c r="F256" s="100">
        <f t="shared" si="4"/>
        <v>10</v>
      </c>
      <c r="G256" s="68"/>
    </row>
    <row r="257" spans="2:7" ht="15" customHeight="1" x14ac:dyDescent="0.25">
      <c r="B257" s="94" t="s">
        <v>407</v>
      </c>
      <c r="C257" s="95" t="s">
        <v>450</v>
      </c>
      <c r="D257" s="94" t="s">
        <v>170</v>
      </c>
      <c r="E257" s="94">
        <v>2296</v>
      </c>
      <c r="F257" s="100">
        <f t="shared" si="4"/>
        <v>0</v>
      </c>
      <c r="G257" s="68"/>
    </row>
    <row r="258" spans="2:7" ht="15" customHeight="1" x14ac:dyDescent="0.25">
      <c r="B258" s="94" t="s">
        <v>407</v>
      </c>
      <c r="C258" s="95" t="s">
        <v>452</v>
      </c>
      <c r="D258" s="94" t="s">
        <v>139</v>
      </c>
      <c r="E258" s="94">
        <v>2500</v>
      </c>
      <c r="F258" s="100">
        <f t="shared" si="4"/>
        <v>0</v>
      </c>
      <c r="G258" s="68"/>
    </row>
    <row r="259" spans="2:7" ht="15" customHeight="1" x14ac:dyDescent="0.25">
      <c r="B259" s="94" t="s">
        <v>407</v>
      </c>
      <c r="C259" s="95" t="s">
        <v>454</v>
      </c>
      <c r="D259" s="94" t="s">
        <v>142</v>
      </c>
      <c r="E259" s="94">
        <v>2550</v>
      </c>
      <c r="F259" s="100">
        <f t="shared" si="4"/>
        <v>10</v>
      </c>
      <c r="G259" s="68"/>
    </row>
    <row r="260" spans="2:7" ht="15" customHeight="1" x14ac:dyDescent="0.25">
      <c r="B260" s="94" t="s">
        <v>407</v>
      </c>
      <c r="C260" s="95" t="s">
        <v>456</v>
      </c>
      <c r="D260" s="94" t="s">
        <v>151</v>
      </c>
      <c r="E260" s="94">
        <v>3000</v>
      </c>
      <c r="F260" s="100">
        <f t="shared" si="4"/>
        <v>0</v>
      </c>
      <c r="G260" s="68"/>
    </row>
    <row r="261" spans="2:7" ht="15" customHeight="1" x14ac:dyDescent="0.25">
      <c r="B261" s="94" t="s">
        <v>407</v>
      </c>
      <c r="C261" s="95" t="s">
        <v>458</v>
      </c>
      <c r="D261" s="94" t="s">
        <v>139</v>
      </c>
      <c r="E261" s="94">
        <v>2500</v>
      </c>
      <c r="F261" s="100">
        <f t="shared" ref="F261:F324" si="5">IF(D261="ST ",$J$3,IF(D261="PTC** ",$J$4,IF(D261="PTC* ",$J$5,IF(D261="PTC ",$J$6,IF(D261="PTD** ",$J$7,IF(D261="PTD* ",$J$8,IF(D261="PTD ",$J$9,IF(D261="PTE** ",$J$10,IF(D261="PTE* ",$J$11,IF(D261="PTE ",$J$12,IF(D261="PTF** ",$J$13,IF(D261="PTF* ",$J$14,IF(D261="PTF ",$J$15,IF(D261="PTG** ",$J$16,IF(D261="PTG* ",$J$17,IF(D261="PTG ",$J$18,"Other"))))))))))))))))</f>
        <v>0</v>
      </c>
      <c r="G261" s="68"/>
    </row>
    <row r="262" spans="2:7" ht="15" customHeight="1" x14ac:dyDescent="0.25">
      <c r="B262" s="94" t="s">
        <v>407</v>
      </c>
      <c r="C262" s="95" t="s">
        <v>460</v>
      </c>
      <c r="D262" s="94" t="s">
        <v>142</v>
      </c>
      <c r="E262" s="94">
        <v>2540</v>
      </c>
      <c r="F262" s="100">
        <f t="shared" si="5"/>
        <v>10</v>
      </c>
      <c r="G262" s="68"/>
    </row>
    <row r="263" spans="2:7" ht="15" customHeight="1" x14ac:dyDescent="0.25">
      <c r="B263" s="94" t="s">
        <v>407</v>
      </c>
      <c r="C263" s="95" t="s">
        <v>462</v>
      </c>
      <c r="D263" s="94" t="s">
        <v>142</v>
      </c>
      <c r="E263" s="94">
        <v>3153</v>
      </c>
      <c r="F263" s="100">
        <f t="shared" si="5"/>
        <v>10</v>
      </c>
      <c r="G263" s="68"/>
    </row>
    <row r="264" spans="2:7" ht="15" customHeight="1" x14ac:dyDescent="0.25">
      <c r="B264" s="94" t="s">
        <v>407</v>
      </c>
      <c r="C264" s="95" t="s">
        <v>464</v>
      </c>
      <c r="D264" s="94" t="s">
        <v>151</v>
      </c>
      <c r="E264" s="94">
        <v>3086</v>
      </c>
      <c r="F264" s="100">
        <f t="shared" si="5"/>
        <v>0</v>
      </c>
      <c r="G264" s="68"/>
    </row>
    <row r="265" spans="2:7" ht="15" customHeight="1" x14ac:dyDescent="0.25">
      <c r="B265" s="94" t="s">
        <v>407</v>
      </c>
      <c r="C265" s="95" t="s">
        <v>466</v>
      </c>
      <c r="D265" s="94" t="s">
        <v>153</v>
      </c>
      <c r="E265" s="94">
        <v>3803</v>
      </c>
      <c r="F265" s="100">
        <f t="shared" si="5"/>
        <v>20</v>
      </c>
      <c r="G265" s="68"/>
    </row>
    <row r="266" spans="2:7" ht="15" customHeight="1" x14ac:dyDescent="0.25">
      <c r="B266" s="94" t="s">
        <v>407</v>
      </c>
      <c r="C266" s="95" t="s">
        <v>468</v>
      </c>
      <c r="D266" s="94" t="s">
        <v>137</v>
      </c>
      <c r="E266" s="94">
        <v>3671</v>
      </c>
      <c r="F266" s="100">
        <f t="shared" si="5"/>
        <v>40</v>
      </c>
      <c r="G266" s="68"/>
    </row>
    <row r="267" spans="2:7" ht="15" customHeight="1" x14ac:dyDescent="0.25">
      <c r="B267" s="94" t="s">
        <v>407</v>
      </c>
      <c r="C267" s="95" t="s">
        <v>470</v>
      </c>
      <c r="D267" s="94" t="s">
        <v>134</v>
      </c>
      <c r="E267" s="94">
        <v>3192</v>
      </c>
      <c r="F267" s="100">
        <f t="shared" si="5"/>
        <v>0</v>
      </c>
      <c r="G267" s="68"/>
    </row>
    <row r="268" spans="2:7" ht="15" customHeight="1" x14ac:dyDescent="0.25">
      <c r="B268" s="94" t="s">
        <v>407</v>
      </c>
      <c r="C268" s="95" t="s">
        <v>472</v>
      </c>
      <c r="D268" s="94" t="s">
        <v>151</v>
      </c>
      <c r="E268" s="94">
        <v>3219</v>
      </c>
      <c r="F268" s="100">
        <f t="shared" si="5"/>
        <v>0</v>
      </c>
      <c r="G268" s="68"/>
    </row>
    <row r="269" spans="2:7" ht="15" customHeight="1" x14ac:dyDescent="0.25">
      <c r="B269" s="94" t="s">
        <v>407</v>
      </c>
      <c r="C269" s="95" t="s">
        <v>474</v>
      </c>
      <c r="D269" s="94" t="s">
        <v>137</v>
      </c>
      <c r="E269" s="94"/>
      <c r="F269" s="100">
        <f t="shared" si="5"/>
        <v>40</v>
      </c>
      <c r="G269" s="68"/>
    </row>
    <row r="270" spans="2:7" ht="15" customHeight="1" x14ac:dyDescent="0.25">
      <c r="B270" s="94" t="s">
        <v>407</v>
      </c>
      <c r="C270" s="95" t="s">
        <v>476</v>
      </c>
      <c r="D270" s="94" t="s">
        <v>137</v>
      </c>
      <c r="E270" s="94"/>
      <c r="F270" s="100">
        <f t="shared" si="5"/>
        <v>40</v>
      </c>
      <c r="G270" s="68"/>
    </row>
    <row r="271" spans="2:7" ht="15" customHeight="1" x14ac:dyDescent="0.25">
      <c r="B271" s="94" t="s">
        <v>407</v>
      </c>
      <c r="C271" s="95" t="s">
        <v>478</v>
      </c>
      <c r="D271" s="94" t="s">
        <v>137</v>
      </c>
      <c r="E271" s="94"/>
      <c r="F271" s="100">
        <f t="shared" si="5"/>
        <v>40</v>
      </c>
      <c r="G271" s="68"/>
    </row>
    <row r="272" spans="2:7" ht="15" customHeight="1" x14ac:dyDescent="0.25">
      <c r="B272" s="94" t="s">
        <v>371</v>
      </c>
      <c r="C272" s="95" t="s">
        <v>372</v>
      </c>
      <c r="D272" s="94" t="s">
        <v>170</v>
      </c>
      <c r="E272" s="94">
        <v>2739</v>
      </c>
      <c r="F272" s="100">
        <f t="shared" si="5"/>
        <v>0</v>
      </c>
      <c r="G272" s="68"/>
    </row>
    <row r="273" spans="2:7" ht="15" customHeight="1" x14ac:dyDescent="0.25">
      <c r="B273" s="94" t="s">
        <v>371</v>
      </c>
      <c r="C273" s="95" t="s">
        <v>374</v>
      </c>
      <c r="D273" s="94" t="s">
        <v>142</v>
      </c>
      <c r="E273" s="94">
        <v>2789</v>
      </c>
      <c r="F273" s="100">
        <f t="shared" si="5"/>
        <v>10</v>
      </c>
      <c r="G273" s="68"/>
    </row>
    <row r="274" spans="2:7" ht="15" customHeight="1" x14ac:dyDescent="0.25">
      <c r="B274" s="94" t="s">
        <v>371</v>
      </c>
      <c r="C274" s="95" t="s">
        <v>376</v>
      </c>
      <c r="D274" s="94" t="s">
        <v>179</v>
      </c>
      <c r="E274" s="94">
        <v>2866</v>
      </c>
      <c r="F274" s="100">
        <f t="shared" si="5"/>
        <v>10</v>
      </c>
      <c r="G274" s="68"/>
    </row>
    <row r="275" spans="2:7" ht="15" customHeight="1" x14ac:dyDescent="0.25">
      <c r="B275" s="94" t="s">
        <v>371</v>
      </c>
      <c r="C275" s="95" t="s">
        <v>379</v>
      </c>
      <c r="D275" s="94" t="s">
        <v>179</v>
      </c>
      <c r="E275" s="94">
        <v>3108</v>
      </c>
      <c r="F275" s="100">
        <f t="shared" si="5"/>
        <v>10</v>
      </c>
      <c r="G275" s="68"/>
    </row>
    <row r="276" spans="2:7" ht="15" customHeight="1" x14ac:dyDescent="0.25">
      <c r="B276" s="94" t="s">
        <v>371</v>
      </c>
      <c r="C276" s="95" t="s">
        <v>381</v>
      </c>
      <c r="D276" s="94" t="s">
        <v>179</v>
      </c>
      <c r="E276" s="94">
        <v>3153</v>
      </c>
      <c r="F276" s="100">
        <f t="shared" si="5"/>
        <v>10</v>
      </c>
      <c r="G276" s="68"/>
    </row>
    <row r="277" spans="2:7" ht="15" customHeight="1" x14ac:dyDescent="0.25">
      <c r="B277" s="94" t="s">
        <v>383</v>
      </c>
      <c r="C277" s="96">
        <v>308</v>
      </c>
      <c r="D277" s="94" t="s">
        <v>153</v>
      </c>
      <c r="E277" s="94">
        <v>3159</v>
      </c>
      <c r="F277" s="100">
        <f t="shared" si="5"/>
        <v>20</v>
      </c>
      <c r="G277" s="68"/>
    </row>
    <row r="278" spans="2:7" ht="15" customHeight="1" x14ac:dyDescent="0.25">
      <c r="B278" s="94" t="s">
        <v>383</v>
      </c>
      <c r="C278" s="96">
        <v>328</v>
      </c>
      <c r="D278" s="94" t="s">
        <v>137</v>
      </c>
      <c r="E278" s="94"/>
      <c r="F278" s="100">
        <f t="shared" si="5"/>
        <v>40</v>
      </c>
      <c r="G278" s="68"/>
    </row>
    <row r="279" spans="2:7" ht="15" customHeight="1" x14ac:dyDescent="0.25">
      <c r="B279" s="94" t="s">
        <v>383</v>
      </c>
      <c r="C279" s="96">
        <v>355</v>
      </c>
      <c r="D279" s="94" t="s">
        <v>137</v>
      </c>
      <c r="E279" s="94"/>
      <c r="F279" s="100">
        <f t="shared" si="5"/>
        <v>40</v>
      </c>
      <c r="G279" s="68"/>
    </row>
    <row r="280" spans="2:7" ht="15" customHeight="1" x14ac:dyDescent="0.25">
      <c r="B280" s="94" t="s">
        <v>383</v>
      </c>
      <c r="C280" s="96">
        <v>360</v>
      </c>
      <c r="D280" s="94" t="s">
        <v>137</v>
      </c>
      <c r="E280" s="94"/>
      <c r="F280" s="100">
        <f t="shared" si="5"/>
        <v>40</v>
      </c>
      <c r="G280" s="68"/>
    </row>
    <row r="281" spans="2:7" ht="15" customHeight="1" x14ac:dyDescent="0.25">
      <c r="B281" s="94" t="s">
        <v>383</v>
      </c>
      <c r="C281" s="96">
        <v>430</v>
      </c>
      <c r="D281" s="94" t="s">
        <v>137</v>
      </c>
      <c r="E281" s="94"/>
      <c r="F281" s="100">
        <f t="shared" si="5"/>
        <v>40</v>
      </c>
      <c r="G281" s="68"/>
    </row>
    <row r="282" spans="2:7" ht="15" customHeight="1" x14ac:dyDescent="0.25">
      <c r="B282" s="94" t="s">
        <v>383</v>
      </c>
      <c r="C282" s="96">
        <v>550</v>
      </c>
      <c r="D282" s="94" t="s">
        <v>137</v>
      </c>
      <c r="E282" s="94"/>
      <c r="F282" s="100">
        <f t="shared" si="5"/>
        <v>40</v>
      </c>
      <c r="G282" s="68"/>
    </row>
    <row r="283" spans="2:7" ht="15" customHeight="1" x14ac:dyDescent="0.25">
      <c r="B283" s="94" t="s">
        <v>383</v>
      </c>
      <c r="C283" s="96">
        <v>612</v>
      </c>
      <c r="D283" s="94" t="s">
        <v>137</v>
      </c>
      <c r="E283" s="94"/>
      <c r="F283" s="100">
        <f t="shared" si="5"/>
        <v>40</v>
      </c>
      <c r="G283" s="68"/>
    </row>
    <row r="284" spans="2:7" ht="15" customHeight="1" x14ac:dyDescent="0.25">
      <c r="B284" s="94" t="s">
        <v>383</v>
      </c>
      <c r="C284" s="95" t="s">
        <v>391</v>
      </c>
      <c r="D284" s="94" t="s">
        <v>271</v>
      </c>
      <c r="E284" s="94">
        <v>3233</v>
      </c>
      <c r="F284" s="100">
        <f t="shared" si="5"/>
        <v>30</v>
      </c>
      <c r="G284" s="68"/>
    </row>
    <row r="285" spans="2:7" ht="15" customHeight="1" x14ac:dyDescent="0.25">
      <c r="B285" s="94" t="s">
        <v>383</v>
      </c>
      <c r="C285" s="95" t="s">
        <v>393</v>
      </c>
      <c r="D285" s="94" t="s">
        <v>137</v>
      </c>
      <c r="E285" s="94"/>
      <c r="F285" s="100">
        <f t="shared" si="5"/>
        <v>40</v>
      </c>
      <c r="G285" s="68"/>
    </row>
    <row r="286" spans="2:7" ht="15" customHeight="1" x14ac:dyDescent="0.25">
      <c r="B286" s="94" t="s">
        <v>383</v>
      </c>
      <c r="C286" s="95" t="s">
        <v>396</v>
      </c>
      <c r="D286" s="94" t="s">
        <v>137</v>
      </c>
      <c r="E286" s="94"/>
      <c r="F286" s="100">
        <f t="shared" si="5"/>
        <v>40</v>
      </c>
      <c r="G286" s="68"/>
    </row>
    <row r="287" spans="2:7" ht="15" customHeight="1" x14ac:dyDescent="0.25">
      <c r="B287" s="94" t="s">
        <v>383</v>
      </c>
      <c r="C287" s="95" t="s">
        <v>398</v>
      </c>
      <c r="D287" s="94" t="s">
        <v>137</v>
      </c>
      <c r="E287" s="94"/>
      <c r="F287" s="100">
        <f t="shared" si="5"/>
        <v>40</v>
      </c>
      <c r="G287" s="68"/>
    </row>
    <row r="288" spans="2:7" ht="15" customHeight="1" x14ac:dyDescent="0.25">
      <c r="B288" s="94" t="s">
        <v>383</v>
      </c>
      <c r="C288" s="95" t="s">
        <v>400</v>
      </c>
      <c r="D288" s="94" t="s">
        <v>137</v>
      </c>
      <c r="E288" s="94"/>
      <c r="F288" s="100">
        <f t="shared" si="5"/>
        <v>40</v>
      </c>
      <c r="G288" s="68"/>
    </row>
    <row r="289" spans="2:7" ht="15" customHeight="1" x14ac:dyDescent="0.25">
      <c r="B289" s="94" t="s">
        <v>383</v>
      </c>
      <c r="C289" s="95" t="s">
        <v>403</v>
      </c>
      <c r="D289" s="94" t="s">
        <v>137</v>
      </c>
      <c r="E289" s="94"/>
      <c r="F289" s="100">
        <f t="shared" si="5"/>
        <v>40</v>
      </c>
      <c r="G289" s="68"/>
    </row>
    <row r="290" spans="2:7" ht="15" customHeight="1" x14ac:dyDescent="0.25">
      <c r="B290" s="94" t="s">
        <v>383</v>
      </c>
      <c r="C290" s="95" t="s">
        <v>406</v>
      </c>
      <c r="D290" s="94" t="s">
        <v>137</v>
      </c>
      <c r="E290" s="94"/>
      <c r="F290" s="100">
        <f t="shared" si="5"/>
        <v>40</v>
      </c>
      <c r="G290" s="68"/>
    </row>
    <row r="291" spans="2:7" ht="15" customHeight="1" x14ac:dyDescent="0.25">
      <c r="B291" s="94" t="s">
        <v>383</v>
      </c>
      <c r="C291" s="95" t="s">
        <v>409</v>
      </c>
      <c r="D291" s="94" t="s">
        <v>137</v>
      </c>
      <c r="E291" s="94"/>
      <c r="F291" s="100">
        <f t="shared" si="5"/>
        <v>40</v>
      </c>
      <c r="G291" s="68"/>
    </row>
    <row r="292" spans="2:7" ht="15" customHeight="1" x14ac:dyDescent="0.25">
      <c r="B292" s="94" t="s">
        <v>383</v>
      </c>
      <c r="C292" s="95" t="s">
        <v>411</v>
      </c>
      <c r="D292" s="94" t="s">
        <v>137</v>
      </c>
      <c r="E292" s="94"/>
      <c r="F292" s="100">
        <f t="shared" si="5"/>
        <v>40</v>
      </c>
      <c r="G292" s="68"/>
    </row>
    <row r="293" spans="2:7" ht="15" customHeight="1" x14ac:dyDescent="0.25">
      <c r="B293" s="94" t="s">
        <v>413</v>
      </c>
      <c r="C293" s="95" t="s">
        <v>414</v>
      </c>
      <c r="D293" s="94" t="s">
        <v>170</v>
      </c>
      <c r="E293" s="94">
        <v>2083</v>
      </c>
      <c r="F293" s="100">
        <f t="shared" si="5"/>
        <v>0</v>
      </c>
      <c r="G293" s="68"/>
    </row>
    <row r="294" spans="2:7" ht="15" customHeight="1" x14ac:dyDescent="0.25">
      <c r="B294" s="94" t="s">
        <v>413</v>
      </c>
      <c r="C294" s="95" t="s">
        <v>416</v>
      </c>
      <c r="D294" s="94" t="s">
        <v>139</v>
      </c>
      <c r="E294" s="94">
        <v>2116</v>
      </c>
      <c r="F294" s="100">
        <f t="shared" si="5"/>
        <v>0</v>
      </c>
      <c r="G294" s="68"/>
    </row>
    <row r="295" spans="2:7" ht="15" customHeight="1" x14ac:dyDescent="0.25">
      <c r="B295" s="94" t="s">
        <v>413</v>
      </c>
      <c r="C295" s="95" t="s">
        <v>418</v>
      </c>
      <c r="D295" s="94" t="s">
        <v>173</v>
      </c>
      <c r="E295" s="94">
        <v>2116</v>
      </c>
      <c r="F295" s="100">
        <f t="shared" si="5"/>
        <v>0</v>
      </c>
      <c r="G295" s="68"/>
    </row>
    <row r="296" spans="2:7" ht="15" customHeight="1" x14ac:dyDescent="0.25">
      <c r="B296" s="94" t="s">
        <v>413</v>
      </c>
      <c r="C296" s="95" t="s">
        <v>420</v>
      </c>
      <c r="D296" s="94" t="s">
        <v>190</v>
      </c>
      <c r="E296" s="94">
        <v>2359</v>
      </c>
      <c r="F296" s="100">
        <f t="shared" si="5"/>
        <v>0</v>
      </c>
      <c r="G296" s="68"/>
    </row>
    <row r="297" spans="2:7" ht="15" customHeight="1" x14ac:dyDescent="0.25">
      <c r="B297" s="94" t="s">
        <v>413</v>
      </c>
      <c r="C297" s="95" t="s">
        <v>422</v>
      </c>
      <c r="D297" s="94" t="s">
        <v>134</v>
      </c>
      <c r="E297" s="94">
        <v>1730</v>
      </c>
      <c r="F297" s="100">
        <f t="shared" si="5"/>
        <v>0</v>
      </c>
      <c r="G297" s="68"/>
    </row>
    <row r="298" spans="2:7" ht="15" customHeight="1" x14ac:dyDescent="0.25">
      <c r="B298" s="94" t="s">
        <v>413</v>
      </c>
      <c r="C298" s="95" t="s">
        <v>424</v>
      </c>
      <c r="D298" s="94" t="s">
        <v>190</v>
      </c>
      <c r="E298" s="94">
        <v>2400</v>
      </c>
      <c r="F298" s="100">
        <f t="shared" si="5"/>
        <v>0</v>
      </c>
      <c r="G298" s="68"/>
    </row>
    <row r="299" spans="2:7" ht="15" customHeight="1" x14ac:dyDescent="0.25">
      <c r="B299" s="94" t="s">
        <v>413</v>
      </c>
      <c r="C299" s="95" t="s">
        <v>426</v>
      </c>
      <c r="D299" s="94" t="s">
        <v>179</v>
      </c>
      <c r="E299" s="94">
        <v>2590</v>
      </c>
      <c r="F299" s="100">
        <f t="shared" si="5"/>
        <v>10</v>
      </c>
      <c r="G299" s="68"/>
    </row>
    <row r="300" spans="2:7" ht="15" customHeight="1" x14ac:dyDescent="0.25">
      <c r="B300" s="94" t="s">
        <v>413</v>
      </c>
      <c r="C300" s="95" t="s">
        <v>428</v>
      </c>
      <c r="D300" s="94" t="s">
        <v>151</v>
      </c>
      <c r="E300" s="94">
        <v>2950</v>
      </c>
      <c r="F300" s="100">
        <f t="shared" si="5"/>
        <v>0</v>
      </c>
      <c r="G300" s="68"/>
    </row>
    <row r="301" spans="2:7" ht="15" customHeight="1" x14ac:dyDescent="0.25">
      <c r="B301" s="94" t="s">
        <v>413</v>
      </c>
      <c r="C301" s="95" t="s">
        <v>430</v>
      </c>
      <c r="D301" s="94" t="s">
        <v>190</v>
      </c>
      <c r="E301" s="94">
        <v>1940</v>
      </c>
      <c r="F301" s="100">
        <f t="shared" si="5"/>
        <v>0</v>
      </c>
      <c r="G301" s="68"/>
    </row>
    <row r="302" spans="2:7" ht="15" customHeight="1" x14ac:dyDescent="0.25">
      <c r="B302" s="94" t="s">
        <v>413</v>
      </c>
      <c r="C302" s="95" t="s">
        <v>432</v>
      </c>
      <c r="D302" s="94" t="s">
        <v>170</v>
      </c>
      <c r="E302" s="94">
        <v>2030</v>
      </c>
      <c r="F302" s="100">
        <f t="shared" si="5"/>
        <v>0</v>
      </c>
      <c r="G302" s="68"/>
    </row>
    <row r="303" spans="2:7" ht="15" customHeight="1" x14ac:dyDescent="0.25">
      <c r="B303" s="94" t="s">
        <v>413</v>
      </c>
      <c r="C303" s="95" t="s">
        <v>434</v>
      </c>
      <c r="D303" s="94" t="s">
        <v>137</v>
      </c>
      <c r="E303" s="94"/>
      <c r="F303" s="100">
        <f t="shared" si="5"/>
        <v>40</v>
      </c>
      <c r="G303" s="68"/>
    </row>
    <row r="304" spans="2:7" ht="15" customHeight="1" x14ac:dyDescent="0.25">
      <c r="B304" s="94" t="s">
        <v>436</v>
      </c>
      <c r="C304" s="95" t="s">
        <v>437</v>
      </c>
      <c r="D304" s="94" t="s">
        <v>173</v>
      </c>
      <c r="E304" s="94">
        <v>3126</v>
      </c>
      <c r="F304" s="100">
        <f t="shared" si="5"/>
        <v>0</v>
      </c>
      <c r="G304" s="68"/>
    </row>
    <row r="305" spans="2:7" ht="15" customHeight="1" x14ac:dyDescent="0.25">
      <c r="B305" s="94" t="s">
        <v>436</v>
      </c>
      <c r="C305" s="95" t="s">
        <v>439</v>
      </c>
      <c r="D305" s="94" t="s">
        <v>134</v>
      </c>
      <c r="E305" s="94">
        <v>2356</v>
      </c>
      <c r="F305" s="100">
        <f t="shared" si="5"/>
        <v>0</v>
      </c>
      <c r="G305" s="68"/>
    </row>
    <row r="306" spans="2:7" ht="15" customHeight="1" x14ac:dyDescent="0.25">
      <c r="B306" s="94" t="s">
        <v>436</v>
      </c>
      <c r="C306" s="95" t="s">
        <v>441</v>
      </c>
      <c r="D306" s="94" t="s">
        <v>190</v>
      </c>
      <c r="E306" s="94">
        <v>2457</v>
      </c>
      <c r="F306" s="100">
        <f t="shared" si="5"/>
        <v>0</v>
      </c>
      <c r="G306" s="68"/>
    </row>
    <row r="307" spans="2:7" ht="15" customHeight="1" x14ac:dyDescent="0.25">
      <c r="B307" s="94" t="s">
        <v>436</v>
      </c>
      <c r="C307" s="95" t="s">
        <v>443</v>
      </c>
      <c r="D307" s="94" t="s">
        <v>151</v>
      </c>
      <c r="E307" s="94">
        <v>2375</v>
      </c>
      <c r="F307" s="100">
        <f t="shared" si="5"/>
        <v>0</v>
      </c>
      <c r="G307" s="68"/>
    </row>
    <row r="308" spans="2:7" ht="15" customHeight="1" x14ac:dyDescent="0.25">
      <c r="B308" s="94" t="s">
        <v>436</v>
      </c>
      <c r="C308" s="95" t="s">
        <v>445</v>
      </c>
      <c r="D308" s="94" t="s">
        <v>151</v>
      </c>
      <c r="E308" s="94">
        <v>2400</v>
      </c>
      <c r="F308" s="100">
        <f t="shared" si="5"/>
        <v>0</v>
      </c>
      <c r="G308" s="68"/>
    </row>
    <row r="309" spans="2:7" ht="15" customHeight="1" x14ac:dyDescent="0.25">
      <c r="B309" s="94" t="s">
        <v>436</v>
      </c>
      <c r="C309" s="95" t="s">
        <v>447</v>
      </c>
      <c r="D309" s="94" t="s">
        <v>139</v>
      </c>
      <c r="E309" s="94">
        <v>2450</v>
      </c>
      <c r="F309" s="100">
        <f t="shared" si="5"/>
        <v>0</v>
      </c>
      <c r="G309" s="68"/>
    </row>
    <row r="310" spans="2:7" ht="15" customHeight="1" x14ac:dyDescent="0.25">
      <c r="B310" s="94" t="s">
        <v>436</v>
      </c>
      <c r="C310" s="95" t="s">
        <v>449</v>
      </c>
      <c r="D310" s="94" t="s">
        <v>134</v>
      </c>
      <c r="E310" s="94">
        <v>2130</v>
      </c>
      <c r="F310" s="100">
        <f t="shared" si="5"/>
        <v>0</v>
      </c>
      <c r="G310" s="68"/>
    </row>
    <row r="311" spans="2:7" ht="15" customHeight="1" x14ac:dyDescent="0.25">
      <c r="B311" s="94" t="s">
        <v>436</v>
      </c>
      <c r="C311" s="95" t="s">
        <v>451</v>
      </c>
      <c r="D311" s="94" t="s">
        <v>179</v>
      </c>
      <c r="E311" s="94">
        <v>4670</v>
      </c>
      <c r="F311" s="100">
        <f t="shared" si="5"/>
        <v>10</v>
      </c>
      <c r="G311" s="68"/>
    </row>
    <row r="312" spans="2:7" ht="15" customHeight="1" x14ac:dyDescent="0.25">
      <c r="B312" s="94" t="s">
        <v>436</v>
      </c>
      <c r="C312" s="95" t="s">
        <v>453</v>
      </c>
      <c r="D312" s="94" t="s">
        <v>134</v>
      </c>
      <c r="E312" s="94">
        <v>1797</v>
      </c>
      <c r="F312" s="100">
        <f t="shared" si="5"/>
        <v>0</v>
      </c>
      <c r="G312" s="68"/>
    </row>
    <row r="313" spans="2:7" ht="15" customHeight="1" x14ac:dyDescent="0.25">
      <c r="B313" s="94" t="s">
        <v>436</v>
      </c>
      <c r="C313" s="95" t="s">
        <v>455</v>
      </c>
      <c r="D313" s="94" t="s">
        <v>170</v>
      </c>
      <c r="E313" s="94">
        <v>2575</v>
      </c>
      <c r="F313" s="100">
        <f t="shared" si="5"/>
        <v>0</v>
      </c>
      <c r="G313" s="68"/>
    </row>
    <row r="314" spans="2:7" ht="15" customHeight="1" x14ac:dyDescent="0.25">
      <c r="B314" s="94" t="s">
        <v>436</v>
      </c>
      <c r="C314" s="95" t="s">
        <v>457</v>
      </c>
      <c r="D314" s="94" t="s">
        <v>184</v>
      </c>
      <c r="E314" s="94">
        <v>2675</v>
      </c>
      <c r="F314" s="100">
        <f t="shared" si="5"/>
        <v>10</v>
      </c>
      <c r="G314" s="68"/>
    </row>
    <row r="315" spans="2:7" ht="15" customHeight="1" x14ac:dyDescent="0.25">
      <c r="B315" s="94" t="s">
        <v>436</v>
      </c>
      <c r="C315" s="95" t="s">
        <v>459</v>
      </c>
      <c r="D315" s="94" t="s">
        <v>170</v>
      </c>
      <c r="E315" s="94">
        <v>2600</v>
      </c>
      <c r="F315" s="100">
        <f t="shared" si="5"/>
        <v>0</v>
      </c>
      <c r="G315" s="68"/>
    </row>
    <row r="316" spans="2:7" ht="15" customHeight="1" x14ac:dyDescent="0.25">
      <c r="B316" s="94" t="s">
        <v>436</v>
      </c>
      <c r="C316" s="95" t="s">
        <v>461</v>
      </c>
      <c r="D316" s="94" t="s">
        <v>151</v>
      </c>
      <c r="E316" s="94">
        <v>2550</v>
      </c>
      <c r="F316" s="100">
        <f t="shared" si="5"/>
        <v>0</v>
      </c>
      <c r="G316" s="68"/>
    </row>
    <row r="317" spans="2:7" ht="15" customHeight="1" x14ac:dyDescent="0.25">
      <c r="B317" s="94" t="s">
        <v>436</v>
      </c>
      <c r="C317" s="95" t="s">
        <v>463</v>
      </c>
      <c r="D317" s="94" t="s">
        <v>139</v>
      </c>
      <c r="E317" s="94">
        <v>2820</v>
      </c>
      <c r="F317" s="100">
        <f t="shared" si="5"/>
        <v>0</v>
      </c>
      <c r="G317" s="68"/>
    </row>
    <row r="318" spans="2:7" ht="15" customHeight="1" x14ac:dyDescent="0.25">
      <c r="B318" s="94" t="s">
        <v>436</v>
      </c>
      <c r="C318" s="95" t="s">
        <v>465</v>
      </c>
      <c r="D318" s="94" t="s">
        <v>134</v>
      </c>
      <c r="E318" s="94">
        <v>2606</v>
      </c>
      <c r="F318" s="100">
        <f t="shared" si="5"/>
        <v>0</v>
      </c>
      <c r="G318" s="68"/>
    </row>
    <row r="319" spans="2:7" ht="15" customHeight="1" x14ac:dyDescent="0.25">
      <c r="B319" s="94" t="s">
        <v>436</v>
      </c>
      <c r="C319" s="95" t="s">
        <v>467</v>
      </c>
      <c r="D319" s="94" t="s">
        <v>151</v>
      </c>
      <c r="E319" s="94">
        <v>2612</v>
      </c>
      <c r="F319" s="100">
        <f t="shared" si="5"/>
        <v>0</v>
      </c>
      <c r="G319" s="68"/>
    </row>
    <row r="320" spans="2:7" ht="15" customHeight="1" x14ac:dyDescent="0.25">
      <c r="B320" s="94" t="s">
        <v>436</v>
      </c>
      <c r="C320" s="95" t="s">
        <v>469</v>
      </c>
      <c r="D320" s="94" t="s">
        <v>137</v>
      </c>
      <c r="E320" s="94"/>
      <c r="F320" s="100">
        <f t="shared" si="5"/>
        <v>40</v>
      </c>
      <c r="G320" s="68"/>
    </row>
    <row r="321" spans="2:7" ht="15" customHeight="1" x14ac:dyDescent="0.25">
      <c r="B321" s="94" t="s">
        <v>436</v>
      </c>
      <c r="C321" s="95" t="s">
        <v>471</v>
      </c>
      <c r="D321" s="94" t="s">
        <v>139</v>
      </c>
      <c r="E321" s="94">
        <v>2636</v>
      </c>
      <c r="F321" s="100">
        <f t="shared" si="5"/>
        <v>0</v>
      </c>
      <c r="G321" s="68"/>
    </row>
    <row r="322" spans="2:7" ht="15" customHeight="1" x14ac:dyDescent="0.25">
      <c r="B322" s="94" t="s">
        <v>436</v>
      </c>
      <c r="C322" s="95" t="s">
        <v>473</v>
      </c>
      <c r="D322" s="94" t="s">
        <v>144</v>
      </c>
      <c r="E322" s="94">
        <v>3200</v>
      </c>
      <c r="F322" s="100">
        <f t="shared" si="5"/>
        <v>20</v>
      </c>
      <c r="G322" s="68"/>
    </row>
    <row r="323" spans="2:7" ht="15" customHeight="1" x14ac:dyDescent="0.25">
      <c r="B323" s="94" t="s">
        <v>436</v>
      </c>
      <c r="C323" s="95" t="s">
        <v>475</v>
      </c>
      <c r="D323" s="94" t="s">
        <v>173</v>
      </c>
      <c r="E323" s="94">
        <v>2750</v>
      </c>
      <c r="F323" s="100">
        <f t="shared" si="5"/>
        <v>0</v>
      </c>
      <c r="G323" s="68"/>
    </row>
    <row r="324" spans="2:7" ht="15" customHeight="1" x14ac:dyDescent="0.25">
      <c r="B324" s="94" t="s">
        <v>436</v>
      </c>
      <c r="C324" s="95" t="s">
        <v>477</v>
      </c>
      <c r="D324" s="94" t="s">
        <v>139</v>
      </c>
      <c r="E324" s="94">
        <v>2636</v>
      </c>
      <c r="F324" s="100">
        <f t="shared" si="5"/>
        <v>0</v>
      </c>
      <c r="G324" s="68"/>
    </row>
    <row r="325" spans="2:7" ht="15" customHeight="1" x14ac:dyDescent="0.25">
      <c r="B325" s="94" t="s">
        <v>436</v>
      </c>
      <c r="C325" s="95" t="s">
        <v>479</v>
      </c>
      <c r="D325" s="94" t="s">
        <v>137</v>
      </c>
      <c r="E325" s="94"/>
      <c r="F325" s="100">
        <f t="shared" ref="F325:F388" si="6">IF(D325="ST ",$J$3,IF(D325="PTC** ",$J$4,IF(D325="PTC* ",$J$5,IF(D325="PTC ",$J$6,IF(D325="PTD** ",$J$7,IF(D325="PTD* ",$J$8,IF(D325="PTD ",$J$9,IF(D325="PTE** ",$J$10,IF(D325="PTE* ",$J$11,IF(D325="PTE ",$J$12,IF(D325="PTF** ",$J$13,IF(D325="PTF* ",$J$14,IF(D325="PTF ",$J$15,IF(D325="PTG** ",$J$16,IF(D325="PTG* ",$J$17,IF(D325="PTG ",$J$18,"Other"))))))))))))))))</f>
        <v>40</v>
      </c>
      <c r="G325" s="68"/>
    </row>
    <row r="326" spans="2:7" ht="15" customHeight="1" x14ac:dyDescent="0.25">
      <c r="B326" s="94" t="s">
        <v>436</v>
      </c>
      <c r="C326" s="95" t="s">
        <v>480</v>
      </c>
      <c r="D326" s="94" t="s">
        <v>137</v>
      </c>
      <c r="E326" s="94"/>
      <c r="F326" s="100">
        <f t="shared" si="6"/>
        <v>40</v>
      </c>
      <c r="G326" s="68"/>
    </row>
    <row r="327" spans="2:7" ht="15" customHeight="1" x14ac:dyDescent="0.25">
      <c r="B327" s="94" t="s">
        <v>436</v>
      </c>
      <c r="C327" s="95" t="s">
        <v>483</v>
      </c>
      <c r="D327" s="94" t="s">
        <v>137</v>
      </c>
      <c r="E327" s="94"/>
      <c r="F327" s="100">
        <f t="shared" si="6"/>
        <v>40</v>
      </c>
      <c r="G327" s="68"/>
    </row>
    <row r="328" spans="2:7" ht="15" customHeight="1" x14ac:dyDescent="0.25">
      <c r="B328" s="94" t="s">
        <v>436</v>
      </c>
      <c r="C328" s="95" t="s">
        <v>485</v>
      </c>
      <c r="D328" s="94" t="s">
        <v>137</v>
      </c>
      <c r="E328" s="94"/>
      <c r="F328" s="100">
        <f t="shared" si="6"/>
        <v>40</v>
      </c>
      <c r="G328" s="68"/>
    </row>
    <row r="329" spans="2:7" ht="15" customHeight="1" x14ac:dyDescent="0.25">
      <c r="B329" s="94" t="s">
        <v>436</v>
      </c>
      <c r="C329" s="95" t="s">
        <v>487</v>
      </c>
      <c r="D329" s="94" t="s">
        <v>179</v>
      </c>
      <c r="E329" s="94">
        <v>3354</v>
      </c>
      <c r="F329" s="100">
        <f t="shared" si="6"/>
        <v>10</v>
      </c>
      <c r="G329" s="68"/>
    </row>
    <row r="330" spans="2:7" ht="15" customHeight="1" x14ac:dyDescent="0.25">
      <c r="B330" s="94" t="s">
        <v>436</v>
      </c>
      <c r="C330" s="95" t="s">
        <v>489</v>
      </c>
      <c r="D330" s="94" t="s">
        <v>179</v>
      </c>
      <c r="E330" s="94">
        <v>3354</v>
      </c>
      <c r="F330" s="100">
        <f t="shared" si="6"/>
        <v>10</v>
      </c>
      <c r="G330" s="68"/>
    </row>
    <row r="331" spans="2:7" ht="15" customHeight="1" x14ac:dyDescent="0.25">
      <c r="B331" s="94" t="s">
        <v>436</v>
      </c>
      <c r="C331" s="95" t="s">
        <v>491</v>
      </c>
      <c r="D331" s="94" t="s">
        <v>137</v>
      </c>
      <c r="E331" s="94">
        <v>3393</v>
      </c>
      <c r="F331" s="100">
        <f t="shared" si="6"/>
        <v>40</v>
      </c>
      <c r="G331" s="68"/>
    </row>
    <row r="332" spans="2:7" ht="15" customHeight="1" x14ac:dyDescent="0.25">
      <c r="B332" s="94" t="s">
        <v>436</v>
      </c>
      <c r="C332" s="95" t="s">
        <v>494</v>
      </c>
      <c r="D332" s="94" t="s">
        <v>137</v>
      </c>
      <c r="E332" s="94">
        <v>3285</v>
      </c>
      <c r="F332" s="100">
        <f t="shared" si="6"/>
        <v>40</v>
      </c>
      <c r="G332" s="68"/>
    </row>
    <row r="333" spans="2:7" ht="15" customHeight="1" x14ac:dyDescent="0.25">
      <c r="B333" s="94" t="s">
        <v>436</v>
      </c>
      <c r="C333" s="95" t="s">
        <v>496</v>
      </c>
      <c r="D333" s="94" t="s">
        <v>137</v>
      </c>
      <c r="E333" s="94"/>
      <c r="F333" s="100">
        <f t="shared" si="6"/>
        <v>40</v>
      </c>
      <c r="G333" s="68"/>
    </row>
    <row r="334" spans="2:7" ht="15" customHeight="1" x14ac:dyDescent="0.25">
      <c r="B334" s="94" t="s">
        <v>436</v>
      </c>
      <c r="C334" s="95" t="s">
        <v>498</v>
      </c>
      <c r="D334" s="94" t="s">
        <v>144</v>
      </c>
      <c r="E334" s="94">
        <v>3248</v>
      </c>
      <c r="F334" s="100">
        <f t="shared" si="6"/>
        <v>20</v>
      </c>
      <c r="G334" s="68"/>
    </row>
    <row r="335" spans="2:7" ht="15" customHeight="1" x14ac:dyDescent="0.25">
      <c r="B335" s="94" t="s">
        <v>436</v>
      </c>
      <c r="C335" s="95" t="s">
        <v>500</v>
      </c>
      <c r="D335" s="94" t="s">
        <v>137</v>
      </c>
      <c r="E335" s="94">
        <v>3325</v>
      </c>
      <c r="F335" s="100">
        <f t="shared" si="6"/>
        <v>40</v>
      </c>
      <c r="G335" s="68"/>
    </row>
    <row r="336" spans="2:7" ht="15" customHeight="1" x14ac:dyDescent="0.25">
      <c r="B336" s="94" t="s">
        <v>436</v>
      </c>
      <c r="C336" s="95" t="s">
        <v>502</v>
      </c>
      <c r="D336" s="94" t="s">
        <v>137</v>
      </c>
      <c r="E336" s="94"/>
      <c r="F336" s="100">
        <f t="shared" si="6"/>
        <v>40</v>
      </c>
      <c r="G336" s="68"/>
    </row>
    <row r="337" spans="2:7" ht="15" customHeight="1" x14ac:dyDescent="0.25">
      <c r="B337" s="94" t="s">
        <v>436</v>
      </c>
      <c r="C337" s="95" t="s">
        <v>504</v>
      </c>
      <c r="D337" s="94" t="s">
        <v>147</v>
      </c>
      <c r="E337" s="94">
        <v>3450</v>
      </c>
      <c r="F337" s="100">
        <f t="shared" si="6"/>
        <v>20</v>
      </c>
      <c r="G337" s="68"/>
    </row>
    <row r="338" spans="2:7" ht="15" customHeight="1" x14ac:dyDescent="0.25">
      <c r="B338" s="94" t="s">
        <v>436</v>
      </c>
      <c r="C338" s="95" t="s">
        <v>506</v>
      </c>
      <c r="D338" s="94" t="s">
        <v>137</v>
      </c>
      <c r="E338" s="94">
        <v>3356</v>
      </c>
      <c r="F338" s="100">
        <f t="shared" si="6"/>
        <v>40</v>
      </c>
      <c r="G338" s="68"/>
    </row>
    <row r="339" spans="2:7" ht="15" customHeight="1" x14ac:dyDescent="0.25">
      <c r="B339" s="94" t="s">
        <v>436</v>
      </c>
      <c r="C339" s="95" t="s">
        <v>508</v>
      </c>
      <c r="D339" s="94" t="s">
        <v>137</v>
      </c>
      <c r="E339" s="94">
        <v>3530</v>
      </c>
      <c r="F339" s="100">
        <f t="shared" si="6"/>
        <v>40</v>
      </c>
      <c r="G339" s="68"/>
    </row>
    <row r="340" spans="2:7" ht="15" customHeight="1" x14ac:dyDescent="0.25">
      <c r="B340" s="94" t="s">
        <v>436</v>
      </c>
      <c r="C340" s="95" t="s">
        <v>510</v>
      </c>
      <c r="D340" s="94" t="s">
        <v>137</v>
      </c>
      <c r="E340" s="94"/>
      <c r="F340" s="100">
        <f t="shared" si="6"/>
        <v>40</v>
      </c>
      <c r="G340" s="68"/>
    </row>
    <row r="341" spans="2:7" ht="15" customHeight="1" x14ac:dyDescent="0.25">
      <c r="B341" s="94" t="s">
        <v>436</v>
      </c>
      <c r="C341" s="95" t="s">
        <v>512</v>
      </c>
      <c r="D341" s="94" t="s">
        <v>137</v>
      </c>
      <c r="E341" s="94"/>
      <c r="F341" s="100">
        <f t="shared" si="6"/>
        <v>40</v>
      </c>
      <c r="G341" s="68"/>
    </row>
    <row r="342" spans="2:7" ht="15" customHeight="1" x14ac:dyDescent="0.25">
      <c r="B342" s="94" t="s">
        <v>436</v>
      </c>
      <c r="C342" s="95" t="s">
        <v>514</v>
      </c>
      <c r="D342" s="94" t="s">
        <v>134</v>
      </c>
      <c r="E342" s="94">
        <v>2699</v>
      </c>
      <c r="F342" s="100">
        <f t="shared" si="6"/>
        <v>0</v>
      </c>
      <c r="G342" s="68"/>
    </row>
    <row r="343" spans="2:7" ht="15" customHeight="1" x14ac:dyDescent="0.25">
      <c r="B343" s="94" t="s">
        <v>436</v>
      </c>
      <c r="C343" s="95" t="s">
        <v>516</v>
      </c>
      <c r="D343" s="94" t="s">
        <v>190</v>
      </c>
      <c r="E343" s="94">
        <v>3065</v>
      </c>
      <c r="F343" s="100">
        <f t="shared" si="6"/>
        <v>0</v>
      </c>
      <c r="G343" s="68"/>
    </row>
    <row r="344" spans="2:7" ht="15" customHeight="1" x14ac:dyDescent="0.25">
      <c r="B344" s="94" t="s">
        <v>436</v>
      </c>
      <c r="C344" s="95" t="s">
        <v>518</v>
      </c>
      <c r="D344" s="94" t="s">
        <v>134</v>
      </c>
      <c r="E344" s="94">
        <v>2800</v>
      </c>
      <c r="F344" s="100">
        <f t="shared" si="6"/>
        <v>0</v>
      </c>
      <c r="G344" s="68"/>
    </row>
    <row r="345" spans="2:7" ht="15" customHeight="1" x14ac:dyDescent="0.25">
      <c r="B345" s="94" t="s">
        <v>436</v>
      </c>
      <c r="C345" s="95" t="s">
        <v>520</v>
      </c>
      <c r="D345" s="94" t="s">
        <v>147</v>
      </c>
      <c r="E345" s="94">
        <v>3450</v>
      </c>
      <c r="F345" s="100">
        <f t="shared" si="6"/>
        <v>20</v>
      </c>
      <c r="G345" s="68"/>
    </row>
    <row r="346" spans="2:7" ht="15" customHeight="1" x14ac:dyDescent="0.25">
      <c r="B346" s="94" t="s">
        <v>436</v>
      </c>
      <c r="C346" s="95" t="s">
        <v>522</v>
      </c>
      <c r="D346" s="94" t="s">
        <v>142</v>
      </c>
      <c r="E346" s="94">
        <v>3036</v>
      </c>
      <c r="F346" s="100">
        <f t="shared" si="6"/>
        <v>10</v>
      </c>
      <c r="G346" s="68"/>
    </row>
    <row r="347" spans="2:7" ht="15" customHeight="1" x14ac:dyDescent="0.25">
      <c r="B347" s="94" t="s">
        <v>436</v>
      </c>
      <c r="C347" s="95" t="s">
        <v>524</v>
      </c>
      <c r="D347" s="94" t="s">
        <v>170</v>
      </c>
      <c r="E347" s="94">
        <v>3065</v>
      </c>
      <c r="F347" s="100">
        <f t="shared" si="6"/>
        <v>0</v>
      </c>
      <c r="G347" s="68"/>
    </row>
    <row r="348" spans="2:7" ht="15" customHeight="1" x14ac:dyDescent="0.25">
      <c r="B348" s="94" t="s">
        <v>436</v>
      </c>
      <c r="C348" s="95" t="s">
        <v>526</v>
      </c>
      <c r="D348" s="94" t="s">
        <v>173</v>
      </c>
      <c r="E348" s="94">
        <v>3351</v>
      </c>
      <c r="F348" s="100">
        <f t="shared" si="6"/>
        <v>0</v>
      </c>
      <c r="G348" s="68"/>
    </row>
    <row r="349" spans="2:7" ht="15" customHeight="1" x14ac:dyDescent="0.25">
      <c r="B349" s="94" t="s">
        <v>436</v>
      </c>
      <c r="C349" s="95" t="s">
        <v>528</v>
      </c>
      <c r="D349" s="94" t="s">
        <v>173</v>
      </c>
      <c r="E349" s="94">
        <v>3351</v>
      </c>
      <c r="F349" s="100">
        <f t="shared" si="6"/>
        <v>0</v>
      </c>
      <c r="G349" s="68"/>
    </row>
    <row r="350" spans="2:7" ht="15" customHeight="1" x14ac:dyDescent="0.25">
      <c r="B350" s="94" t="s">
        <v>436</v>
      </c>
      <c r="C350" s="95" t="s">
        <v>530</v>
      </c>
      <c r="D350" s="94" t="s">
        <v>142</v>
      </c>
      <c r="E350" s="94">
        <v>3350</v>
      </c>
      <c r="F350" s="100">
        <f t="shared" si="6"/>
        <v>10</v>
      </c>
      <c r="G350" s="68"/>
    </row>
    <row r="351" spans="2:7" ht="15" customHeight="1" x14ac:dyDescent="0.25">
      <c r="B351" s="94" t="s">
        <v>436</v>
      </c>
      <c r="C351" s="95" t="s">
        <v>532</v>
      </c>
      <c r="D351" s="94" t="s">
        <v>147</v>
      </c>
      <c r="E351" s="94">
        <v>3600</v>
      </c>
      <c r="F351" s="100">
        <f t="shared" si="6"/>
        <v>20</v>
      </c>
      <c r="G351" s="68"/>
    </row>
    <row r="352" spans="2:7" ht="15" customHeight="1" x14ac:dyDescent="0.25">
      <c r="B352" s="94" t="s">
        <v>436</v>
      </c>
      <c r="C352" s="95" t="s">
        <v>534</v>
      </c>
      <c r="D352" s="94" t="s">
        <v>137</v>
      </c>
      <c r="E352" s="94">
        <v>3400</v>
      </c>
      <c r="F352" s="100">
        <f t="shared" si="6"/>
        <v>40</v>
      </c>
      <c r="G352" s="68"/>
    </row>
    <row r="353" spans="2:7" ht="15" customHeight="1" x14ac:dyDescent="0.25">
      <c r="B353" s="94" t="s">
        <v>436</v>
      </c>
      <c r="C353" s="95" t="s">
        <v>536</v>
      </c>
      <c r="D353" s="94" t="s">
        <v>137</v>
      </c>
      <c r="E353" s="94">
        <v>3500</v>
      </c>
      <c r="F353" s="100">
        <f t="shared" si="6"/>
        <v>40</v>
      </c>
      <c r="G353" s="68"/>
    </row>
    <row r="354" spans="2:7" ht="15" customHeight="1" x14ac:dyDescent="0.25">
      <c r="B354" s="94" t="s">
        <v>436</v>
      </c>
      <c r="C354" s="95" t="s">
        <v>538</v>
      </c>
      <c r="D354" s="94" t="s">
        <v>139</v>
      </c>
      <c r="E354" s="94">
        <v>2980</v>
      </c>
      <c r="F354" s="100">
        <f t="shared" si="6"/>
        <v>0</v>
      </c>
      <c r="G354" s="68"/>
    </row>
    <row r="355" spans="2:7" ht="15" customHeight="1" x14ac:dyDescent="0.25">
      <c r="B355" s="94" t="s">
        <v>436</v>
      </c>
      <c r="C355" s="95" t="s">
        <v>540</v>
      </c>
      <c r="D355" s="94" t="s">
        <v>139</v>
      </c>
      <c r="E355" s="94">
        <v>3250</v>
      </c>
      <c r="F355" s="100">
        <f t="shared" si="6"/>
        <v>0</v>
      </c>
      <c r="G355" s="68"/>
    </row>
    <row r="356" spans="2:7" ht="15" customHeight="1" x14ac:dyDescent="0.25">
      <c r="B356" s="94" t="s">
        <v>436</v>
      </c>
      <c r="C356" s="95" t="s">
        <v>542</v>
      </c>
      <c r="D356" s="94" t="s">
        <v>151</v>
      </c>
      <c r="E356" s="94">
        <v>3560</v>
      </c>
      <c r="F356" s="100">
        <f t="shared" si="6"/>
        <v>0</v>
      </c>
      <c r="G356" s="68"/>
    </row>
    <row r="357" spans="2:7" ht="15" customHeight="1" x14ac:dyDescent="0.25">
      <c r="B357" s="94" t="s">
        <v>436</v>
      </c>
      <c r="C357" s="95" t="s">
        <v>544</v>
      </c>
      <c r="D357" s="94" t="s">
        <v>142</v>
      </c>
      <c r="E357" s="94">
        <v>3075</v>
      </c>
      <c r="F357" s="100">
        <f t="shared" si="6"/>
        <v>10</v>
      </c>
      <c r="G357" s="68"/>
    </row>
    <row r="358" spans="2:7" ht="15" customHeight="1" x14ac:dyDescent="0.25">
      <c r="B358" s="94" t="s">
        <v>436</v>
      </c>
      <c r="C358" s="95" t="s">
        <v>546</v>
      </c>
      <c r="D358" s="94" t="s">
        <v>142</v>
      </c>
      <c r="E358" s="94">
        <v>3075</v>
      </c>
      <c r="F358" s="100">
        <f t="shared" si="6"/>
        <v>10</v>
      </c>
      <c r="G358" s="68"/>
    </row>
    <row r="359" spans="2:7" ht="15" customHeight="1" x14ac:dyDescent="0.25">
      <c r="B359" s="94" t="s">
        <v>436</v>
      </c>
      <c r="C359" s="95" t="s">
        <v>548</v>
      </c>
      <c r="D359" s="94" t="s">
        <v>142</v>
      </c>
      <c r="E359" s="94">
        <v>3120</v>
      </c>
      <c r="F359" s="100">
        <f t="shared" si="6"/>
        <v>10</v>
      </c>
      <c r="G359" s="68"/>
    </row>
    <row r="360" spans="2:7" ht="15" customHeight="1" x14ac:dyDescent="0.25">
      <c r="B360" s="94" t="s">
        <v>436</v>
      </c>
      <c r="C360" s="95" t="s">
        <v>550</v>
      </c>
      <c r="D360" s="94" t="s">
        <v>179</v>
      </c>
      <c r="E360" s="94">
        <v>3075</v>
      </c>
      <c r="F360" s="100">
        <f t="shared" si="6"/>
        <v>10</v>
      </c>
      <c r="G360" s="68"/>
    </row>
    <row r="361" spans="2:7" ht="15" customHeight="1" x14ac:dyDescent="0.25">
      <c r="B361" s="94" t="s">
        <v>436</v>
      </c>
      <c r="C361" s="95" t="s">
        <v>552</v>
      </c>
      <c r="D361" s="94" t="s">
        <v>184</v>
      </c>
      <c r="E361" s="94">
        <v>3273</v>
      </c>
      <c r="F361" s="100">
        <f t="shared" si="6"/>
        <v>10</v>
      </c>
      <c r="G361" s="68"/>
    </row>
    <row r="362" spans="2:7" ht="15" customHeight="1" x14ac:dyDescent="0.25">
      <c r="B362" s="94" t="s">
        <v>436</v>
      </c>
      <c r="C362" s="95" t="s">
        <v>554</v>
      </c>
      <c r="D362" s="94" t="s">
        <v>134</v>
      </c>
      <c r="E362" s="94">
        <v>2000</v>
      </c>
      <c r="F362" s="100">
        <f t="shared" si="6"/>
        <v>0</v>
      </c>
      <c r="G362" s="68"/>
    </row>
    <row r="363" spans="2:7" ht="15" customHeight="1" x14ac:dyDescent="0.25">
      <c r="B363" s="94" t="s">
        <v>436</v>
      </c>
      <c r="C363" s="95" t="s">
        <v>556</v>
      </c>
      <c r="D363" s="94" t="s">
        <v>134</v>
      </c>
      <c r="E363" s="94">
        <v>2235</v>
      </c>
      <c r="F363" s="100">
        <f t="shared" si="6"/>
        <v>0</v>
      </c>
      <c r="G363" s="68"/>
    </row>
    <row r="364" spans="2:7" x14ac:dyDescent="0.25">
      <c r="B364" s="94" t="s">
        <v>436</v>
      </c>
      <c r="C364" s="95" t="s">
        <v>558</v>
      </c>
      <c r="D364" s="94" t="s">
        <v>190</v>
      </c>
      <c r="E364" s="94">
        <v>2250</v>
      </c>
      <c r="F364" s="100">
        <f t="shared" si="6"/>
        <v>0</v>
      </c>
      <c r="G364" s="68"/>
    </row>
    <row r="365" spans="2:7" ht="15" customHeight="1" x14ac:dyDescent="0.25">
      <c r="B365" s="94" t="s">
        <v>436</v>
      </c>
      <c r="C365" s="95" t="s">
        <v>560</v>
      </c>
      <c r="D365" s="94" t="s">
        <v>190</v>
      </c>
      <c r="E365" s="94">
        <v>2570</v>
      </c>
      <c r="F365" s="100">
        <f t="shared" si="6"/>
        <v>0</v>
      </c>
      <c r="G365" s="68"/>
    </row>
    <row r="366" spans="2:7" ht="15" customHeight="1" x14ac:dyDescent="0.25">
      <c r="B366" s="94" t="s">
        <v>436</v>
      </c>
      <c r="C366" s="95" t="s">
        <v>562</v>
      </c>
      <c r="D366" s="94" t="s">
        <v>139</v>
      </c>
      <c r="E366" s="94">
        <v>2875</v>
      </c>
      <c r="F366" s="100">
        <f t="shared" si="6"/>
        <v>0</v>
      </c>
      <c r="G366" s="68"/>
    </row>
    <row r="367" spans="2:7" ht="15" customHeight="1" x14ac:dyDescent="0.25">
      <c r="B367" s="94" t="s">
        <v>436</v>
      </c>
      <c r="C367" s="95" t="s">
        <v>564</v>
      </c>
      <c r="D367" s="94" t="s">
        <v>139</v>
      </c>
      <c r="E367" s="94">
        <v>2730</v>
      </c>
      <c r="F367" s="100">
        <f t="shared" si="6"/>
        <v>0</v>
      </c>
      <c r="G367" s="68"/>
    </row>
    <row r="368" spans="2:7" ht="15" customHeight="1" x14ac:dyDescent="0.25">
      <c r="B368" s="94" t="s">
        <v>436</v>
      </c>
      <c r="C368" s="95" t="s">
        <v>566</v>
      </c>
      <c r="D368" s="94" t="s">
        <v>184</v>
      </c>
      <c r="E368" s="94">
        <v>2756</v>
      </c>
      <c r="F368" s="100">
        <f t="shared" si="6"/>
        <v>10</v>
      </c>
      <c r="G368" s="68"/>
    </row>
    <row r="369" spans="2:7" ht="15" customHeight="1" x14ac:dyDescent="0.25">
      <c r="B369" s="94" t="s">
        <v>436</v>
      </c>
      <c r="C369" s="95" t="s">
        <v>568</v>
      </c>
      <c r="D369" s="94" t="s">
        <v>144</v>
      </c>
      <c r="E369" s="94">
        <v>2816</v>
      </c>
      <c r="F369" s="100">
        <f t="shared" si="6"/>
        <v>20</v>
      </c>
      <c r="G369" s="68"/>
    </row>
    <row r="370" spans="2:7" ht="15" customHeight="1" x14ac:dyDescent="0.25">
      <c r="B370" s="94" t="s">
        <v>436</v>
      </c>
      <c r="C370" s="95" t="s">
        <v>570</v>
      </c>
      <c r="D370" s="94" t="s">
        <v>137</v>
      </c>
      <c r="E370" s="94"/>
      <c r="F370" s="100">
        <f t="shared" si="6"/>
        <v>40</v>
      </c>
      <c r="G370" s="68"/>
    </row>
    <row r="371" spans="2:7" ht="15" customHeight="1" x14ac:dyDescent="0.25">
      <c r="B371" s="94" t="s">
        <v>436</v>
      </c>
      <c r="C371" s="95" t="s">
        <v>572</v>
      </c>
      <c r="D371" s="94" t="s">
        <v>137</v>
      </c>
      <c r="E371" s="94"/>
      <c r="F371" s="100">
        <f t="shared" si="6"/>
        <v>40</v>
      </c>
      <c r="G371" s="68"/>
    </row>
    <row r="372" spans="2:7" ht="15" customHeight="1" x14ac:dyDescent="0.25">
      <c r="B372" s="94" t="s">
        <v>436</v>
      </c>
      <c r="C372" s="95" t="s">
        <v>574</v>
      </c>
      <c r="D372" s="94" t="s">
        <v>134</v>
      </c>
      <c r="E372" s="94">
        <v>3326</v>
      </c>
      <c r="F372" s="100">
        <f t="shared" si="6"/>
        <v>0</v>
      </c>
      <c r="G372" s="68"/>
    </row>
    <row r="373" spans="2:7" ht="15" customHeight="1" x14ac:dyDescent="0.25">
      <c r="B373" s="94" t="s">
        <v>436</v>
      </c>
      <c r="C373" s="95" t="s">
        <v>576</v>
      </c>
      <c r="D373" s="94" t="s">
        <v>173</v>
      </c>
      <c r="E373" s="94">
        <v>3379</v>
      </c>
      <c r="F373" s="100">
        <f t="shared" si="6"/>
        <v>0</v>
      </c>
      <c r="G373" s="68"/>
    </row>
    <row r="374" spans="2:7" ht="15" customHeight="1" x14ac:dyDescent="0.25">
      <c r="B374" s="94" t="s">
        <v>436</v>
      </c>
      <c r="C374" s="95" t="s">
        <v>578</v>
      </c>
      <c r="D374" s="94" t="s">
        <v>173</v>
      </c>
      <c r="E374" s="94">
        <v>3536</v>
      </c>
      <c r="F374" s="100">
        <f t="shared" si="6"/>
        <v>0</v>
      </c>
      <c r="G374" s="68"/>
    </row>
    <row r="375" spans="2:7" ht="15" customHeight="1" x14ac:dyDescent="0.25">
      <c r="B375" s="94" t="s">
        <v>436</v>
      </c>
      <c r="C375" s="95" t="s">
        <v>580</v>
      </c>
      <c r="D375" s="94" t="s">
        <v>139</v>
      </c>
      <c r="E375" s="94">
        <v>3450</v>
      </c>
      <c r="F375" s="100">
        <f t="shared" si="6"/>
        <v>0</v>
      </c>
      <c r="G375" s="68"/>
    </row>
    <row r="376" spans="2:7" ht="15" customHeight="1" x14ac:dyDescent="0.25">
      <c r="B376" s="94" t="s">
        <v>436</v>
      </c>
      <c r="C376" s="95" t="s">
        <v>582</v>
      </c>
      <c r="D376" s="94" t="s">
        <v>134</v>
      </c>
      <c r="E376" s="94">
        <v>3536</v>
      </c>
      <c r="F376" s="100">
        <f t="shared" si="6"/>
        <v>0</v>
      </c>
      <c r="G376" s="68"/>
    </row>
    <row r="377" spans="2:7" ht="15" customHeight="1" x14ac:dyDescent="0.25">
      <c r="B377" s="94" t="s">
        <v>436</v>
      </c>
      <c r="C377" s="95" t="s">
        <v>584</v>
      </c>
      <c r="D377" s="94" t="s">
        <v>173</v>
      </c>
      <c r="E377" s="94">
        <v>3775</v>
      </c>
      <c r="F377" s="100">
        <f t="shared" si="6"/>
        <v>0</v>
      </c>
      <c r="G377" s="68"/>
    </row>
    <row r="378" spans="2:7" ht="15" customHeight="1" x14ac:dyDescent="0.25">
      <c r="B378" s="94" t="s">
        <v>436</v>
      </c>
      <c r="C378" s="95" t="s">
        <v>586</v>
      </c>
      <c r="D378" s="94" t="s">
        <v>142</v>
      </c>
      <c r="E378" s="94">
        <v>3775</v>
      </c>
      <c r="F378" s="100">
        <f t="shared" si="6"/>
        <v>10</v>
      </c>
      <c r="G378" s="68"/>
    </row>
    <row r="379" spans="2:7" ht="15" customHeight="1" x14ac:dyDescent="0.25">
      <c r="B379" s="94" t="s">
        <v>436</v>
      </c>
      <c r="C379" s="95" t="s">
        <v>589</v>
      </c>
      <c r="D379" s="94" t="s">
        <v>139</v>
      </c>
      <c r="E379" s="94">
        <v>3536</v>
      </c>
      <c r="F379" s="100">
        <f t="shared" si="6"/>
        <v>0</v>
      </c>
      <c r="G379" s="68"/>
    </row>
    <row r="380" spans="2:7" ht="15" customHeight="1" x14ac:dyDescent="0.25">
      <c r="B380" s="94" t="s">
        <v>481</v>
      </c>
      <c r="C380" s="95" t="s">
        <v>482</v>
      </c>
      <c r="D380" s="94" t="s">
        <v>134</v>
      </c>
      <c r="E380" s="94">
        <v>1804</v>
      </c>
      <c r="F380" s="100">
        <f t="shared" si="6"/>
        <v>0</v>
      </c>
      <c r="G380" s="68"/>
    </row>
    <row r="381" spans="2:7" ht="15" customHeight="1" x14ac:dyDescent="0.25">
      <c r="B381" s="94" t="s">
        <v>481</v>
      </c>
      <c r="C381" s="95" t="s">
        <v>484</v>
      </c>
      <c r="D381" s="94" t="s">
        <v>134</v>
      </c>
      <c r="E381" s="94">
        <v>1940</v>
      </c>
      <c r="F381" s="100">
        <f t="shared" si="6"/>
        <v>0</v>
      </c>
      <c r="G381" s="68"/>
    </row>
    <row r="382" spans="2:7" ht="15" customHeight="1" x14ac:dyDescent="0.25">
      <c r="B382" s="94" t="s">
        <v>481</v>
      </c>
      <c r="C382" s="95" t="s">
        <v>486</v>
      </c>
      <c r="D382" s="94" t="s">
        <v>151</v>
      </c>
      <c r="E382" s="94">
        <v>2359</v>
      </c>
      <c r="F382" s="100">
        <f t="shared" si="6"/>
        <v>0</v>
      </c>
      <c r="G382" s="68"/>
    </row>
    <row r="383" spans="2:7" ht="15" customHeight="1" x14ac:dyDescent="0.25">
      <c r="B383" s="94" t="s">
        <v>481</v>
      </c>
      <c r="C383" s="95" t="s">
        <v>488</v>
      </c>
      <c r="D383" s="94" t="s">
        <v>134</v>
      </c>
      <c r="E383" s="94">
        <v>2282</v>
      </c>
      <c r="F383" s="100">
        <f t="shared" si="6"/>
        <v>0</v>
      </c>
      <c r="G383" s="68"/>
    </row>
    <row r="384" spans="2:7" ht="15" customHeight="1" x14ac:dyDescent="0.25">
      <c r="B384" s="94" t="s">
        <v>481</v>
      </c>
      <c r="C384" s="95" t="s">
        <v>490</v>
      </c>
      <c r="D384" s="94" t="s">
        <v>139</v>
      </c>
      <c r="E384" s="94">
        <v>2480</v>
      </c>
      <c r="F384" s="100">
        <f t="shared" si="6"/>
        <v>0</v>
      </c>
      <c r="G384" s="68"/>
    </row>
    <row r="385" spans="2:7" ht="15" customHeight="1" x14ac:dyDescent="0.25">
      <c r="B385" s="94" t="s">
        <v>492</v>
      </c>
      <c r="C385" s="95" t="s">
        <v>493</v>
      </c>
      <c r="D385" s="94" t="s">
        <v>190</v>
      </c>
      <c r="E385" s="94">
        <v>2670</v>
      </c>
      <c r="F385" s="100">
        <f t="shared" si="6"/>
        <v>0</v>
      </c>
      <c r="G385" s="68"/>
    </row>
    <row r="386" spans="2:7" ht="15" customHeight="1" x14ac:dyDescent="0.25">
      <c r="B386" s="94" t="s">
        <v>492</v>
      </c>
      <c r="C386" s="95" t="s">
        <v>495</v>
      </c>
      <c r="D386" s="94" t="s">
        <v>190</v>
      </c>
      <c r="E386" s="94">
        <v>2800</v>
      </c>
      <c r="F386" s="100">
        <f t="shared" si="6"/>
        <v>0</v>
      </c>
      <c r="G386" s="68"/>
    </row>
    <row r="387" spans="2:7" ht="15" customHeight="1" x14ac:dyDescent="0.25">
      <c r="B387" s="94" t="s">
        <v>492</v>
      </c>
      <c r="C387" s="95" t="s">
        <v>497</v>
      </c>
      <c r="D387" s="94" t="s">
        <v>170</v>
      </c>
      <c r="E387" s="94">
        <v>2950</v>
      </c>
      <c r="F387" s="100">
        <f t="shared" si="6"/>
        <v>0</v>
      </c>
      <c r="G387" s="68"/>
    </row>
    <row r="388" spans="2:7" ht="15" customHeight="1" x14ac:dyDescent="0.25">
      <c r="B388" s="94" t="s">
        <v>492</v>
      </c>
      <c r="C388" s="95" t="s">
        <v>499</v>
      </c>
      <c r="D388" s="94" t="s">
        <v>170</v>
      </c>
      <c r="E388" s="94">
        <v>2976</v>
      </c>
      <c r="F388" s="100">
        <f t="shared" si="6"/>
        <v>0</v>
      </c>
      <c r="G388" s="68"/>
    </row>
    <row r="389" spans="2:7" ht="15" customHeight="1" x14ac:dyDescent="0.25">
      <c r="B389" s="94" t="s">
        <v>492</v>
      </c>
      <c r="C389" s="95" t="s">
        <v>501</v>
      </c>
      <c r="D389" s="94" t="s">
        <v>151</v>
      </c>
      <c r="E389" s="94">
        <v>3097</v>
      </c>
      <c r="F389" s="100">
        <f t="shared" ref="F389:F453" si="7">IF(D389="ST ",$J$3,IF(D389="PTC** ",$J$4,IF(D389="PTC* ",$J$5,IF(D389="PTC ",$J$6,IF(D389="PTD** ",$J$7,IF(D389="PTD* ",$J$8,IF(D389="PTD ",$J$9,IF(D389="PTE** ",$J$10,IF(D389="PTE* ",$J$11,IF(D389="PTE ",$J$12,IF(D389="PTF** ",$J$13,IF(D389="PTF* ",$J$14,IF(D389="PTF ",$J$15,IF(D389="PTG** ",$J$16,IF(D389="PTG* ",$J$17,IF(D389="PTG ",$J$18,"Other"))))))))))))))))</f>
        <v>0</v>
      </c>
      <c r="G389" s="68"/>
    </row>
    <row r="390" spans="2:7" ht="15" customHeight="1" x14ac:dyDescent="0.25">
      <c r="B390" s="94" t="s">
        <v>492</v>
      </c>
      <c r="C390" s="95" t="s">
        <v>503</v>
      </c>
      <c r="D390" s="94" t="s">
        <v>151</v>
      </c>
      <c r="E390" s="94">
        <v>3219</v>
      </c>
      <c r="F390" s="100">
        <f t="shared" si="7"/>
        <v>0</v>
      </c>
      <c r="G390" s="68"/>
    </row>
    <row r="391" spans="2:7" ht="15" customHeight="1" x14ac:dyDescent="0.25">
      <c r="B391" s="94" t="s">
        <v>492</v>
      </c>
      <c r="C391" s="95" t="s">
        <v>505</v>
      </c>
      <c r="D391" s="94" t="s">
        <v>142</v>
      </c>
      <c r="E391" s="94">
        <v>3303</v>
      </c>
      <c r="F391" s="100">
        <f t="shared" si="7"/>
        <v>10</v>
      </c>
      <c r="G391" s="68"/>
    </row>
    <row r="392" spans="2:7" ht="15" customHeight="1" x14ac:dyDescent="0.25">
      <c r="B392" s="94" t="s">
        <v>492</v>
      </c>
      <c r="C392" s="95" t="s">
        <v>507</v>
      </c>
      <c r="D392" s="94" t="s">
        <v>139</v>
      </c>
      <c r="E392" s="94">
        <v>3197</v>
      </c>
      <c r="F392" s="100">
        <f t="shared" si="7"/>
        <v>0</v>
      </c>
      <c r="G392" s="68"/>
    </row>
    <row r="393" spans="2:7" ht="15" customHeight="1" x14ac:dyDescent="0.25">
      <c r="B393" s="94" t="s">
        <v>492</v>
      </c>
      <c r="C393" s="95" t="s">
        <v>509</v>
      </c>
      <c r="D393" s="94" t="s">
        <v>153</v>
      </c>
      <c r="E393" s="94">
        <v>3350</v>
      </c>
      <c r="F393" s="100">
        <f t="shared" si="7"/>
        <v>20</v>
      </c>
      <c r="G393" s="68"/>
    </row>
    <row r="394" spans="2:7" ht="15" customHeight="1" x14ac:dyDescent="0.25">
      <c r="B394" s="94" t="s">
        <v>492</v>
      </c>
      <c r="C394" s="95" t="s">
        <v>511</v>
      </c>
      <c r="D394" s="94" t="s">
        <v>151</v>
      </c>
      <c r="E394" s="94">
        <v>2291</v>
      </c>
      <c r="F394" s="100">
        <f t="shared" si="7"/>
        <v>0</v>
      </c>
      <c r="G394" s="68"/>
    </row>
    <row r="395" spans="2:7" ht="15" customHeight="1" x14ac:dyDescent="0.25">
      <c r="B395" s="94" t="s">
        <v>492</v>
      </c>
      <c r="C395" s="95" t="s">
        <v>513</v>
      </c>
      <c r="D395" s="94" t="s">
        <v>134</v>
      </c>
      <c r="E395" s="94">
        <v>2127</v>
      </c>
      <c r="F395" s="100">
        <f t="shared" si="7"/>
        <v>0</v>
      </c>
      <c r="G395" s="68"/>
    </row>
    <row r="396" spans="2:7" ht="15" customHeight="1" x14ac:dyDescent="0.25">
      <c r="B396" s="94" t="s">
        <v>492</v>
      </c>
      <c r="C396" s="95" t="s">
        <v>515</v>
      </c>
      <c r="D396" s="94" t="s">
        <v>139</v>
      </c>
      <c r="E396" s="94">
        <v>2586</v>
      </c>
      <c r="F396" s="100">
        <f t="shared" si="7"/>
        <v>0</v>
      </c>
      <c r="G396" s="68"/>
    </row>
    <row r="397" spans="2:7" ht="15" customHeight="1" x14ac:dyDescent="0.25">
      <c r="B397" s="94" t="s">
        <v>492</v>
      </c>
      <c r="C397" s="95" t="s">
        <v>517</v>
      </c>
      <c r="D397" s="94" t="s">
        <v>134</v>
      </c>
      <c r="E397" s="94">
        <v>2094</v>
      </c>
      <c r="F397" s="100">
        <f t="shared" si="7"/>
        <v>0</v>
      </c>
      <c r="G397" s="68"/>
    </row>
    <row r="398" spans="2:7" ht="15" customHeight="1" x14ac:dyDescent="0.25">
      <c r="B398" s="94" t="s">
        <v>492</v>
      </c>
      <c r="C398" s="95" t="s">
        <v>519</v>
      </c>
      <c r="D398" s="94" t="s">
        <v>170</v>
      </c>
      <c r="E398" s="94">
        <v>2302</v>
      </c>
      <c r="F398" s="100">
        <f t="shared" si="7"/>
        <v>0</v>
      </c>
      <c r="G398" s="68"/>
    </row>
    <row r="399" spans="2:7" ht="15" customHeight="1" x14ac:dyDescent="0.25">
      <c r="B399" s="94" t="s">
        <v>492</v>
      </c>
      <c r="C399" s="95" t="s">
        <v>521</v>
      </c>
      <c r="D399" s="94" t="s">
        <v>139</v>
      </c>
      <c r="E399" s="94">
        <v>2414</v>
      </c>
      <c r="F399" s="100">
        <f t="shared" si="7"/>
        <v>0</v>
      </c>
      <c r="G399" s="68"/>
    </row>
    <row r="400" spans="2:7" ht="15" customHeight="1" x14ac:dyDescent="0.25">
      <c r="B400" s="94" t="s">
        <v>492</v>
      </c>
      <c r="C400" s="95" t="s">
        <v>523</v>
      </c>
      <c r="D400" s="94" t="s">
        <v>142</v>
      </c>
      <c r="E400" s="94">
        <v>2522</v>
      </c>
      <c r="F400" s="100">
        <f t="shared" si="7"/>
        <v>10</v>
      </c>
      <c r="G400" s="68"/>
    </row>
    <row r="401" spans="2:7" ht="15" customHeight="1" x14ac:dyDescent="0.25">
      <c r="B401" s="94" t="s">
        <v>492</v>
      </c>
      <c r="C401" s="95" t="s">
        <v>525</v>
      </c>
      <c r="D401" s="94" t="s">
        <v>170</v>
      </c>
      <c r="E401" s="94">
        <v>2165</v>
      </c>
      <c r="F401" s="100">
        <f t="shared" si="7"/>
        <v>0</v>
      </c>
      <c r="G401" s="68"/>
    </row>
    <row r="402" spans="2:7" ht="15" customHeight="1" x14ac:dyDescent="0.25">
      <c r="B402" s="94" t="s">
        <v>492</v>
      </c>
      <c r="C402" s="95" t="s">
        <v>527</v>
      </c>
      <c r="D402" s="94" t="s">
        <v>151</v>
      </c>
      <c r="E402" s="94">
        <v>2390</v>
      </c>
      <c r="F402" s="100">
        <f t="shared" si="7"/>
        <v>0</v>
      </c>
      <c r="G402" s="68"/>
    </row>
    <row r="403" spans="2:7" ht="15" customHeight="1" x14ac:dyDescent="0.25">
      <c r="B403" s="94" t="s">
        <v>492</v>
      </c>
      <c r="C403" s="95" t="s">
        <v>529</v>
      </c>
      <c r="D403" s="94" t="s">
        <v>151</v>
      </c>
      <c r="E403" s="94">
        <v>2440</v>
      </c>
      <c r="F403" s="100">
        <f t="shared" si="7"/>
        <v>0</v>
      </c>
      <c r="G403" s="68"/>
    </row>
    <row r="404" spans="2:7" ht="15" customHeight="1" x14ac:dyDescent="0.25">
      <c r="B404" s="94" t="s">
        <v>492</v>
      </c>
      <c r="C404" s="95" t="s">
        <v>531</v>
      </c>
      <c r="D404" s="94" t="s">
        <v>151</v>
      </c>
      <c r="E404" s="94">
        <v>2597</v>
      </c>
      <c r="F404" s="100">
        <f t="shared" si="7"/>
        <v>0</v>
      </c>
      <c r="G404" s="68"/>
    </row>
    <row r="405" spans="2:7" ht="15" customHeight="1" x14ac:dyDescent="0.25">
      <c r="B405" s="94" t="s">
        <v>492</v>
      </c>
      <c r="C405" s="95" t="s">
        <v>533</v>
      </c>
      <c r="D405" s="94" t="s">
        <v>173</v>
      </c>
      <c r="E405" s="94">
        <v>2850</v>
      </c>
      <c r="F405" s="100">
        <f t="shared" si="7"/>
        <v>0</v>
      </c>
      <c r="G405" s="68"/>
    </row>
    <row r="406" spans="2:7" ht="15" customHeight="1" x14ac:dyDescent="0.25">
      <c r="B406" s="94" t="s">
        <v>492</v>
      </c>
      <c r="C406" s="95" t="s">
        <v>535</v>
      </c>
      <c r="D406" s="94" t="s">
        <v>179</v>
      </c>
      <c r="E406" s="94">
        <v>2850</v>
      </c>
      <c r="F406" s="100">
        <f t="shared" si="7"/>
        <v>10</v>
      </c>
      <c r="G406" s="68"/>
    </row>
    <row r="407" spans="2:7" ht="15" customHeight="1" x14ac:dyDescent="0.25">
      <c r="B407" s="94" t="s">
        <v>492</v>
      </c>
      <c r="C407" s="95" t="s">
        <v>537</v>
      </c>
      <c r="D407" s="94" t="s">
        <v>151</v>
      </c>
      <c r="E407" s="94">
        <v>1950</v>
      </c>
      <c r="F407" s="100">
        <f t="shared" si="7"/>
        <v>0</v>
      </c>
      <c r="G407" s="68"/>
    </row>
    <row r="408" spans="2:7" ht="15" customHeight="1" x14ac:dyDescent="0.25">
      <c r="B408" s="94" t="s">
        <v>492</v>
      </c>
      <c r="C408" s="95" t="s">
        <v>539</v>
      </c>
      <c r="D408" s="94" t="s">
        <v>151</v>
      </c>
      <c r="E408" s="94">
        <v>2390</v>
      </c>
      <c r="F408" s="100">
        <f t="shared" si="7"/>
        <v>0</v>
      </c>
      <c r="G408" s="68"/>
    </row>
    <row r="409" spans="2:7" ht="15" customHeight="1" x14ac:dyDescent="0.25">
      <c r="B409" s="94" t="s">
        <v>492</v>
      </c>
      <c r="C409" s="95" t="s">
        <v>541</v>
      </c>
      <c r="D409" s="94" t="s">
        <v>173</v>
      </c>
      <c r="E409" s="94">
        <v>2612</v>
      </c>
      <c r="F409" s="100">
        <f t="shared" si="7"/>
        <v>0</v>
      </c>
      <c r="G409" s="68"/>
    </row>
    <row r="410" spans="2:7" ht="15" customHeight="1" x14ac:dyDescent="0.25">
      <c r="B410" s="94" t="s">
        <v>492</v>
      </c>
      <c r="C410" s="95" t="s">
        <v>543</v>
      </c>
      <c r="D410" s="94" t="s">
        <v>139</v>
      </c>
      <c r="E410" s="94">
        <v>2782</v>
      </c>
      <c r="F410" s="100">
        <f t="shared" si="7"/>
        <v>0</v>
      </c>
      <c r="G410" s="68"/>
    </row>
    <row r="411" spans="2:7" ht="15" customHeight="1" x14ac:dyDescent="0.25">
      <c r="B411" s="94" t="s">
        <v>492</v>
      </c>
      <c r="C411" s="95" t="s">
        <v>545</v>
      </c>
      <c r="D411" s="94" t="s">
        <v>179</v>
      </c>
      <c r="E411" s="94">
        <v>2877</v>
      </c>
      <c r="F411" s="100">
        <f t="shared" si="7"/>
        <v>10</v>
      </c>
      <c r="G411" s="68"/>
    </row>
    <row r="412" spans="2:7" ht="15" customHeight="1" x14ac:dyDescent="0.25">
      <c r="B412" s="94" t="s">
        <v>492</v>
      </c>
      <c r="C412" s="95" t="s">
        <v>547</v>
      </c>
      <c r="D412" s="94" t="s">
        <v>184</v>
      </c>
      <c r="E412" s="94">
        <v>2820</v>
      </c>
      <c r="F412" s="100">
        <f t="shared" si="7"/>
        <v>10</v>
      </c>
      <c r="G412" s="68"/>
    </row>
    <row r="413" spans="2:7" ht="15" customHeight="1" x14ac:dyDescent="0.25">
      <c r="B413" s="94" t="s">
        <v>492</v>
      </c>
      <c r="C413" s="95" t="s">
        <v>549</v>
      </c>
      <c r="D413" s="94" t="s">
        <v>184</v>
      </c>
      <c r="E413" s="94">
        <v>2860</v>
      </c>
      <c r="F413" s="100">
        <f t="shared" si="7"/>
        <v>10</v>
      </c>
      <c r="G413" s="68"/>
    </row>
    <row r="414" spans="2:7" ht="15" customHeight="1" x14ac:dyDescent="0.25">
      <c r="B414" s="94" t="s">
        <v>492</v>
      </c>
      <c r="C414" s="95" t="s">
        <v>551</v>
      </c>
      <c r="D414" s="94" t="s">
        <v>137</v>
      </c>
      <c r="E414" s="94">
        <v>2792</v>
      </c>
      <c r="F414" s="100">
        <f t="shared" si="7"/>
        <v>40</v>
      </c>
      <c r="G414" s="68"/>
    </row>
    <row r="415" spans="2:7" ht="15" customHeight="1" x14ac:dyDescent="0.25">
      <c r="B415" s="94" t="s">
        <v>492</v>
      </c>
      <c r="C415" s="95" t="s">
        <v>1310</v>
      </c>
      <c r="D415" s="94" t="s">
        <v>137</v>
      </c>
      <c r="E415" s="94"/>
      <c r="F415" s="100">
        <f t="shared" si="7"/>
        <v>40</v>
      </c>
      <c r="G415" s="68"/>
    </row>
    <row r="416" spans="2:7" ht="15" customHeight="1" x14ac:dyDescent="0.25">
      <c r="B416" s="94" t="s">
        <v>492</v>
      </c>
      <c r="C416" s="95" t="s">
        <v>553</v>
      </c>
      <c r="D416" s="94" t="s">
        <v>170</v>
      </c>
      <c r="E416" s="94">
        <v>2094</v>
      </c>
      <c r="F416" s="100">
        <f t="shared" si="7"/>
        <v>0</v>
      </c>
      <c r="G416" s="68"/>
    </row>
    <row r="417" spans="2:7" ht="15" customHeight="1" x14ac:dyDescent="0.25">
      <c r="B417" s="94" t="s">
        <v>492</v>
      </c>
      <c r="C417" s="95" t="s">
        <v>555</v>
      </c>
      <c r="D417" s="94" t="s">
        <v>170</v>
      </c>
      <c r="E417" s="94">
        <v>2103</v>
      </c>
      <c r="F417" s="100">
        <f t="shared" si="7"/>
        <v>0</v>
      </c>
      <c r="G417" s="68"/>
    </row>
    <row r="418" spans="2:7" ht="15" customHeight="1" x14ac:dyDescent="0.25">
      <c r="B418" s="94" t="s">
        <v>492</v>
      </c>
      <c r="C418" s="95" t="s">
        <v>557</v>
      </c>
      <c r="D418" s="94" t="s">
        <v>170</v>
      </c>
      <c r="E418" s="94">
        <v>1865</v>
      </c>
      <c r="F418" s="100">
        <f t="shared" si="7"/>
        <v>0</v>
      </c>
      <c r="G418" s="68"/>
    </row>
    <row r="419" spans="2:7" ht="15" customHeight="1" x14ac:dyDescent="0.25">
      <c r="B419" s="94" t="s">
        <v>492</v>
      </c>
      <c r="C419" s="95" t="s">
        <v>559</v>
      </c>
      <c r="D419" s="94" t="s">
        <v>134</v>
      </c>
      <c r="E419" s="94">
        <v>1967</v>
      </c>
      <c r="F419" s="100">
        <f t="shared" si="7"/>
        <v>0</v>
      </c>
      <c r="G419" s="68"/>
    </row>
    <row r="420" spans="2:7" ht="15" customHeight="1" x14ac:dyDescent="0.25">
      <c r="B420" s="94" t="s">
        <v>492</v>
      </c>
      <c r="C420" s="95" t="s">
        <v>561</v>
      </c>
      <c r="D420" s="94" t="s">
        <v>173</v>
      </c>
      <c r="E420" s="94">
        <v>1978</v>
      </c>
      <c r="F420" s="100">
        <f t="shared" si="7"/>
        <v>0</v>
      </c>
      <c r="G420" s="68"/>
    </row>
    <row r="421" spans="2:7" ht="15" customHeight="1" x14ac:dyDescent="0.25">
      <c r="B421" s="94" t="s">
        <v>492</v>
      </c>
      <c r="C421" s="95" t="s">
        <v>563</v>
      </c>
      <c r="D421" s="94" t="s">
        <v>139</v>
      </c>
      <c r="E421" s="94">
        <v>2174</v>
      </c>
      <c r="F421" s="100">
        <f t="shared" si="7"/>
        <v>0</v>
      </c>
      <c r="G421" s="68"/>
    </row>
    <row r="422" spans="2:7" ht="15" customHeight="1" x14ac:dyDescent="0.25">
      <c r="B422" s="94" t="s">
        <v>492</v>
      </c>
      <c r="C422" s="95" t="s">
        <v>565</v>
      </c>
      <c r="D422" s="94" t="s">
        <v>142</v>
      </c>
      <c r="E422" s="94">
        <v>2436</v>
      </c>
      <c r="F422" s="100">
        <f t="shared" si="7"/>
        <v>10</v>
      </c>
      <c r="G422" s="68"/>
    </row>
    <row r="423" spans="2:7" ht="15" customHeight="1" x14ac:dyDescent="0.25">
      <c r="B423" s="94" t="s">
        <v>492</v>
      </c>
      <c r="C423" s="95" t="s">
        <v>567</v>
      </c>
      <c r="D423" s="94" t="s">
        <v>151</v>
      </c>
      <c r="E423" s="94">
        <v>2650</v>
      </c>
      <c r="F423" s="100">
        <f t="shared" si="7"/>
        <v>0</v>
      </c>
      <c r="G423" s="68"/>
    </row>
    <row r="424" spans="2:7" ht="15" customHeight="1" x14ac:dyDescent="0.25">
      <c r="B424" s="94" t="s">
        <v>492</v>
      </c>
      <c r="C424" s="95" t="s">
        <v>569</v>
      </c>
      <c r="D424" s="94" t="s">
        <v>190</v>
      </c>
      <c r="E424" s="94">
        <v>2432</v>
      </c>
      <c r="F424" s="100">
        <f t="shared" si="7"/>
        <v>0</v>
      </c>
      <c r="G424" s="68"/>
    </row>
    <row r="425" spans="2:7" ht="15" customHeight="1" x14ac:dyDescent="0.25">
      <c r="B425" s="94" t="s">
        <v>492</v>
      </c>
      <c r="C425" s="95" t="s">
        <v>571</v>
      </c>
      <c r="D425" s="94" t="s">
        <v>170</v>
      </c>
      <c r="E425" s="94">
        <v>2500</v>
      </c>
      <c r="F425" s="100">
        <f t="shared" si="7"/>
        <v>0</v>
      </c>
      <c r="G425" s="68"/>
    </row>
    <row r="426" spans="2:7" ht="15" customHeight="1" x14ac:dyDescent="0.25">
      <c r="B426" s="94" t="s">
        <v>492</v>
      </c>
      <c r="C426" s="95" t="s">
        <v>573</v>
      </c>
      <c r="D426" s="94" t="s">
        <v>170</v>
      </c>
      <c r="E426" s="94">
        <v>2775</v>
      </c>
      <c r="F426" s="100">
        <f t="shared" si="7"/>
        <v>0</v>
      </c>
      <c r="G426" s="68"/>
    </row>
    <row r="427" spans="2:7" ht="15" customHeight="1" x14ac:dyDescent="0.25">
      <c r="B427" s="94" t="s">
        <v>492</v>
      </c>
      <c r="C427" s="95" t="s">
        <v>575</v>
      </c>
      <c r="D427" s="94" t="s">
        <v>139</v>
      </c>
      <c r="E427" s="94">
        <v>2866</v>
      </c>
      <c r="F427" s="100">
        <f t="shared" si="7"/>
        <v>0</v>
      </c>
      <c r="G427" s="68"/>
    </row>
    <row r="428" spans="2:7" ht="15" customHeight="1" x14ac:dyDescent="0.25">
      <c r="B428" s="94" t="s">
        <v>492</v>
      </c>
      <c r="C428" s="95" t="s">
        <v>577</v>
      </c>
      <c r="D428" s="94" t="s">
        <v>151</v>
      </c>
      <c r="E428" s="94">
        <v>2639</v>
      </c>
      <c r="F428" s="100">
        <f t="shared" si="7"/>
        <v>0</v>
      </c>
      <c r="G428" s="68"/>
    </row>
    <row r="429" spans="2:7" ht="15" customHeight="1" x14ac:dyDescent="0.25">
      <c r="B429" s="94" t="s">
        <v>492</v>
      </c>
      <c r="C429" s="95" t="s">
        <v>579</v>
      </c>
      <c r="D429" s="94" t="s">
        <v>173</v>
      </c>
      <c r="E429" s="94">
        <v>2954</v>
      </c>
      <c r="F429" s="100">
        <f t="shared" si="7"/>
        <v>0</v>
      </c>
      <c r="G429" s="68"/>
    </row>
    <row r="430" spans="2:7" ht="15" customHeight="1" x14ac:dyDescent="0.25">
      <c r="B430" s="94" t="s">
        <v>492</v>
      </c>
      <c r="C430" s="95" t="s">
        <v>581</v>
      </c>
      <c r="D430" s="94" t="s">
        <v>147</v>
      </c>
      <c r="E430" s="94">
        <v>2850</v>
      </c>
      <c r="F430" s="100">
        <v>30</v>
      </c>
      <c r="G430" s="68"/>
    </row>
    <row r="431" spans="2:7" ht="15" customHeight="1" x14ac:dyDescent="0.25">
      <c r="B431" s="94" t="s">
        <v>492</v>
      </c>
      <c r="C431" s="95" t="s">
        <v>583</v>
      </c>
      <c r="D431" s="94" t="s">
        <v>137</v>
      </c>
      <c r="E431" s="94">
        <v>2850</v>
      </c>
      <c r="F431" s="100">
        <v>30</v>
      </c>
      <c r="G431" s="68"/>
    </row>
    <row r="432" spans="2:7" ht="15" customHeight="1" x14ac:dyDescent="0.25">
      <c r="B432" s="94" t="s">
        <v>492</v>
      </c>
      <c r="C432" s="95" t="s">
        <v>1271</v>
      </c>
      <c r="D432" s="94" t="s">
        <v>137</v>
      </c>
      <c r="E432" s="94">
        <v>2813</v>
      </c>
      <c r="F432" s="100">
        <v>30</v>
      </c>
      <c r="G432" s="68"/>
    </row>
    <row r="433" spans="2:7" ht="15" customHeight="1" x14ac:dyDescent="0.25">
      <c r="B433" s="94" t="s">
        <v>587</v>
      </c>
      <c r="C433" s="95" t="s">
        <v>588</v>
      </c>
      <c r="D433" s="94" t="s">
        <v>139</v>
      </c>
      <c r="E433" s="94">
        <v>2149</v>
      </c>
      <c r="F433" s="100">
        <f t="shared" si="7"/>
        <v>0</v>
      </c>
      <c r="G433" s="68"/>
    </row>
    <row r="434" spans="2:7" ht="15" customHeight="1" x14ac:dyDescent="0.25">
      <c r="B434" s="94" t="s">
        <v>587</v>
      </c>
      <c r="C434" s="95" t="s">
        <v>590</v>
      </c>
      <c r="D434" s="94" t="s">
        <v>170</v>
      </c>
      <c r="E434" s="94">
        <v>2366</v>
      </c>
      <c r="F434" s="100">
        <f t="shared" si="7"/>
        <v>0</v>
      </c>
      <c r="G434" s="68"/>
    </row>
    <row r="435" spans="2:7" ht="15" customHeight="1" x14ac:dyDescent="0.25">
      <c r="B435" s="94" t="s">
        <v>587</v>
      </c>
      <c r="C435" s="95" t="s">
        <v>591</v>
      </c>
      <c r="D435" s="94" t="s">
        <v>170</v>
      </c>
      <c r="E435" s="94">
        <v>2500</v>
      </c>
      <c r="F435" s="100">
        <f t="shared" si="7"/>
        <v>0</v>
      </c>
      <c r="G435" s="68"/>
    </row>
    <row r="436" spans="2:7" ht="15" customHeight="1" x14ac:dyDescent="0.25">
      <c r="B436" s="94" t="s">
        <v>587</v>
      </c>
      <c r="C436" s="95" t="s">
        <v>594</v>
      </c>
      <c r="D436" s="94" t="s">
        <v>151</v>
      </c>
      <c r="E436" s="94">
        <v>2453</v>
      </c>
      <c r="F436" s="100">
        <f t="shared" si="7"/>
        <v>0</v>
      </c>
      <c r="G436" s="68"/>
    </row>
    <row r="437" spans="2:7" ht="15" customHeight="1" x14ac:dyDescent="0.25">
      <c r="B437" s="94" t="s">
        <v>587</v>
      </c>
      <c r="C437" s="95" t="s">
        <v>596</v>
      </c>
      <c r="D437" s="94" t="s">
        <v>151</v>
      </c>
      <c r="E437" s="94">
        <v>2626</v>
      </c>
      <c r="F437" s="100">
        <f t="shared" si="7"/>
        <v>0</v>
      </c>
      <c r="G437" s="68"/>
    </row>
    <row r="438" spans="2:7" ht="15" customHeight="1" x14ac:dyDescent="0.25">
      <c r="B438" s="94" t="s">
        <v>587</v>
      </c>
      <c r="C438" s="95" t="s">
        <v>598</v>
      </c>
      <c r="D438" s="94" t="s">
        <v>179</v>
      </c>
      <c r="E438" s="94">
        <v>3750</v>
      </c>
      <c r="F438" s="100">
        <f t="shared" si="7"/>
        <v>10</v>
      </c>
      <c r="G438" s="68"/>
    </row>
    <row r="439" spans="2:7" ht="15" customHeight="1" x14ac:dyDescent="0.25">
      <c r="B439" s="94" t="s">
        <v>587</v>
      </c>
      <c r="C439" s="95" t="s">
        <v>600</v>
      </c>
      <c r="D439" s="94" t="s">
        <v>147</v>
      </c>
      <c r="E439" s="94">
        <v>4000</v>
      </c>
      <c r="F439" s="100">
        <f t="shared" si="7"/>
        <v>20</v>
      </c>
      <c r="G439" s="68"/>
    </row>
    <row r="440" spans="2:7" ht="15" customHeight="1" x14ac:dyDescent="0.25">
      <c r="B440" s="94" t="s">
        <v>587</v>
      </c>
      <c r="C440" s="95" t="s">
        <v>602</v>
      </c>
      <c r="D440" s="94" t="s">
        <v>144</v>
      </c>
      <c r="E440" s="94">
        <v>3300</v>
      </c>
      <c r="F440" s="100">
        <f t="shared" si="7"/>
        <v>20</v>
      </c>
      <c r="G440" s="68"/>
    </row>
    <row r="441" spans="2:7" ht="15" customHeight="1" x14ac:dyDescent="0.25">
      <c r="B441" s="94" t="s">
        <v>587</v>
      </c>
      <c r="C441" s="95" t="s">
        <v>604</v>
      </c>
      <c r="D441" s="94" t="s">
        <v>137</v>
      </c>
      <c r="E441" s="94">
        <v>3360</v>
      </c>
      <c r="F441" s="100">
        <f t="shared" si="7"/>
        <v>40</v>
      </c>
      <c r="G441" s="68"/>
    </row>
    <row r="442" spans="2:7" ht="15" customHeight="1" x14ac:dyDescent="0.25">
      <c r="B442" s="94" t="s">
        <v>587</v>
      </c>
      <c r="C442" s="95" t="s">
        <v>606</v>
      </c>
      <c r="D442" s="94" t="s">
        <v>137</v>
      </c>
      <c r="E442" s="94">
        <v>3300</v>
      </c>
      <c r="F442" s="100">
        <f t="shared" si="7"/>
        <v>40</v>
      </c>
      <c r="G442" s="68"/>
    </row>
    <row r="443" spans="2:7" ht="15" customHeight="1" x14ac:dyDescent="0.25">
      <c r="B443" s="94" t="s">
        <v>587</v>
      </c>
      <c r="C443" s="95" t="s">
        <v>608</v>
      </c>
      <c r="D443" s="94" t="s">
        <v>137</v>
      </c>
      <c r="E443" s="94">
        <v>3400</v>
      </c>
      <c r="F443" s="100">
        <f t="shared" si="7"/>
        <v>40</v>
      </c>
      <c r="G443" s="68"/>
    </row>
    <row r="444" spans="2:7" ht="15" customHeight="1" x14ac:dyDescent="0.25">
      <c r="B444" s="94" t="s">
        <v>587</v>
      </c>
      <c r="C444" s="95" t="s">
        <v>610</v>
      </c>
      <c r="D444" s="94" t="s">
        <v>137</v>
      </c>
      <c r="E444" s="94"/>
      <c r="F444" s="100">
        <f t="shared" si="7"/>
        <v>40</v>
      </c>
      <c r="G444" s="68"/>
    </row>
    <row r="445" spans="2:7" ht="15" customHeight="1" x14ac:dyDescent="0.25">
      <c r="B445" s="94" t="s">
        <v>587</v>
      </c>
      <c r="C445" s="95" t="s">
        <v>612</v>
      </c>
      <c r="D445" s="94" t="s">
        <v>137</v>
      </c>
      <c r="E445" s="94"/>
      <c r="F445" s="100">
        <f t="shared" si="7"/>
        <v>40</v>
      </c>
      <c r="G445" s="68"/>
    </row>
    <row r="446" spans="2:7" ht="15" customHeight="1" x14ac:dyDescent="0.25">
      <c r="B446" s="94" t="s">
        <v>587</v>
      </c>
      <c r="C446" s="95" t="s">
        <v>614</v>
      </c>
      <c r="D446" s="94" t="s">
        <v>170</v>
      </c>
      <c r="E446" s="94">
        <v>3260</v>
      </c>
      <c r="F446" s="100">
        <f t="shared" si="7"/>
        <v>0</v>
      </c>
      <c r="G446" s="68"/>
    </row>
    <row r="447" spans="2:7" ht="15" customHeight="1" x14ac:dyDescent="0.25">
      <c r="B447" s="94" t="s">
        <v>587</v>
      </c>
      <c r="C447" s="95" t="s">
        <v>616</v>
      </c>
      <c r="D447" s="94" t="s">
        <v>134</v>
      </c>
      <c r="E447" s="94">
        <v>2940</v>
      </c>
      <c r="F447" s="100">
        <f t="shared" si="7"/>
        <v>0</v>
      </c>
      <c r="G447" s="68"/>
    </row>
    <row r="448" spans="2:7" ht="15" customHeight="1" x14ac:dyDescent="0.25">
      <c r="B448" s="94" t="s">
        <v>587</v>
      </c>
      <c r="C448" s="95" t="s">
        <v>618</v>
      </c>
      <c r="D448" s="94" t="s">
        <v>151</v>
      </c>
      <c r="E448" s="94">
        <v>2633</v>
      </c>
      <c r="F448" s="100">
        <f t="shared" si="7"/>
        <v>0</v>
      </c>
      <c r="G448" s="68"/>
    </row>
    <row r="449" spans="2:7" ht="15" customHeight="1" x14ac:dyDescent="0.25">
      <c r="B449" s="94" t="s">
        <v>587</v>
      </c>
      <c r="C449" s="95" t="s">
        <v>620</v>
      </c>
      <c r="D449" s="94" t="s">
        <v>139</v>
      </c>
      <c r="E449" s="94">
        <v>2986</v>
      </c>
      <c r="F449" s="100">
        <f t="shared" si="7"/>
        <v>0</v>
      </c>
      <c r="G449" s="68"/>
    </row>
    <row r="450" spans="2:7" ht="15" customHeight="1" x14ac:dyDescent="0.25">
      <c r="B450" s="94" t="s">
        <v>587</v>
      </c>
      <c r="C450" s="95" t="s">
        <v>622</v>
      </c>
      <c r="D450" s="94" t="s">
        <v>151</v>
      </c>
      <c r="E450" s="94">
        <v>3150</v>
      </c>
      <c r="F450" s="100">
        <f t="shared" si="7"/>
        <v>0</v>
      </c>
      <c r="G450" s="68"/>
    </row>
    <row r="451" spans="2:7" ht="15" customHeight="1" x14ac:dyDescent="0.25">
      <c r="B451" s="94" t="s">
        <v>587</v>
      </c>
      <c r="C451" s="95" t="s">
        <v>624</v>
      </c>
      <c r="D451" s="94" t="s">
        <v>151</v>
      </c>
      <c r="E451" s="94">
        <v>2584</v>
      </c>
      <c r="F451" s="100">
        <f t="shared" si="7"/>
        <v>0</v>
      </c>
      <c r="G451" s="68"/>
    </row>
    <row r="452" spans="2:7" ht="15" customHeight="1" x14ac:dyDescent="0.25">
      <c r="B452" s="94" t="s">
        <v>587</v>
      </c>
      <c r="C452" s="95" t="s">
        <v>626</v>
      </c>
      <c r="D452" s="94" t="s">
        <v>142</v>
      </c>
      <c r="E452" s="94">
        <v>2925</v>
      </c>
      <c r="F452" s="100">
        <f t="shared" si="7"/>
        <v>10</v>
      </c>
      <c r="G452" s="68"/>
    </row>
    <row r="453" spans="2:7" ht="15" customHeight="1" x14ac:dyDescent="0.25">
      <c r="B453" s="94" t="s">
        <v>629</v>
      </c>
      <c r="C453" s="95" t="s">
        <v>630</v>
      </c>
      <c r="D453" s="94" t="s">
        <v>134</v>
      </c>
      <c r="E453" s="94">
        <v>2990</v>
      </c>
      <c r="F453" s="100">
        <f t="shared" si="7"/>
        <v>0</v>
      </c>
      <c r="G453" s="68"/>
    </row>
    <row r="454" spans="2:7" x14ac:dyDescent="0.25">
      <c r="B454" s="94" t="s">
        <v>629</v>
      </c>
      <c r="C454" s="95" t="s">
        <v>633</v>
      </c>
      <c r="D454" s="94" t="s">
        <v>151</v>
      </c>
      <c r="E454" s="94">
        <v>2535</v>
      </c>
      <c r="F454" s="100">
        <f t="shared" ref="F454:F517" si="8">IF(D454="ST ",$J$3,IF(D454="PTC** ",$J$4,IF(D454="PTC* ",$J$5,IF(D454="PTC ",$J$6,IF(D454="PTD** ",$J$7,IF(D454="PTD* ",$J$8,IF(D454="PTD ",$J$9,IF(D454="PTE** ",$J$10,IF(D454="PTE* ",$J$11,IF(D454="PTE ",$J$12,IF(D454="PTF** ",$J$13,IF(D454="PTF* ",$J$14,IF(D454="PTF ",$J$15,IF(D454="PTG** ",$J$16,IF(D454="PTG* ",$J$17,IF(D454="PTG ",$J$18,"Other"))))))))))))))))</f>
        <v>0</v>
      </c>
      <c r="G454" s="68"/>
    </row>
    <row r="455" spans="2:7" ht="15" customHeight="1" x14ac:dyDescent="0.25">
      <c r="B455" s="94" t="s">
        <v>629</v>
      </c>
      <c r="C455" s="95" t="s">
        <v>635</v>
      </c>
      <c r="D455" s="94" t="s">
        <v>153</v>
      </c>
      <c r="E455" s="94">
        <v>3435</v>
      </c>
      <c r="F455" s="100">
        <f t="shared" si="8"/>
        <v>20</v>
      </c>
      <c r="G455" s="68"/>
    </row>
    <row r="456" spans="2:7" ht="15" customHeight="1" x14ac:dyDescent="0.25">
      <c r="B456" s="94" t="s">
        <v>629</v>
      </c>
      <c r="C456" s="95" t="s">
        <v>637</v>
      </c>
      <c r="D456" s="94" t="s">
        <v>153</v>
      </c>
      <c r="E456" s="94">
        <v>3524</v>
      </c>
      <c r="F456" s="100">
        <f t="shared" si="8"/>
        <v>20</v>
      </c>
      <c r="G456" s="68"/>
    </row>
    <row r="457" spans="2:7" ht="15" customHeight="1" x14ac:dyDescent="0.25">
      <c r="B457" s="94" t="s">
        <v>629</v>
      </c>
      <c r="C457" s="95" t="s">
        <v>639</v>
      </c>
      <c r="D457" s="94" t="s">
        <v>153</v>
      </c>
      <c r="E457" s="94">
        <v>3524</v>
      </c>
      <c r="F457" s="100">
        <f t="shared" si="8"/>
        <v>20</v>
      </c>
      <c r="G457" s="68"/>
    </row>
    <row r="458" spans="2:7" ht="15" customHeight="1" x14ac:dyDescent="0.25">
      <c r="B458" s="94" t="s">
        <v>629</v>
      </c>
      <c r="C458" s="95" t="s">
        <v>641</v>
      </c>
      <c r="D458" s="94" t="s">
        <v>144</v>
      </c>
      <c r="E458" s="94">
        <v>3532</v>
      </c>
      <c r="F458" s="100">
        <f t="shared" si="8"/>
        <v>20</v>
      </c>
      <c r="G458" s="68"/>
    </row>
    <row r="459" spans="2:7" ht="15" customHeight="1" x14ac:dyDescent="0.25">
      <c r="B459" s="94" t="s">
        <v>629</v>
      </c>
      <c r="C459" s="95" t="s">
        <v>643</v>
      </c>
      <c r="D459" s="94" t="s">
        <v>147</v>
      </c>
      <c r="E459" s="94">
        <v>3650</v>
      </c>
      <c r="F459" s="100">
        <f t="shared" si="8"/>
        <v>20</v>
      </c>
      <c r="G459" s="68"/>
    </row>
    <row r="460" spans="2:7" ht="15" customHeight="1" x14ac:dyDescent="0.25">
      <c r="B460" s="94" t="s">
        <v>629</v>
      </c>
      <c r="C460" s="95" t="s">
        <v>645</v>
      </c>
      <c r="D460" s="94" t="s">
        <v>137</v>
      </c>
      <c r="E460" s="94"/>
      <c r="F460" s="100">
        <f t="shared" si="8"/>
        <v>40</v>
      </c>
      <c r="G460" s="68"/>
    </row>
    <row r="461" spans="2:7" x14ac:dyDescent="0.25">
      <c r="B461" s="94" t="s">
        <v>629</v>
      </c>
      <c r="C461" s="95" t="s">
        <v>647</v>
      </c>
      <c r="D461" s="94" t="s">
        <v>173</v>
      </c>
      <c r="E461" s="94">
        <v>3342</v>
      </c>
      <c r="F461" s="100">
        <f t="shared" si="8"/>
        <v>0</v>
      </c>
      <c r="G461" s="68"/>
    </row>
    <row r="462" spans="2:7" ht="15" customHeight="1" x14ac:dyDescent="0.25">
      <c r="B462" s="94" t="s">
        <v>629</v>
      </c>
      <c r="C462" s="95" t="s">
        <v>650</v>
      </c>
      <c r="D462" s="94" t="s">
        <v>139</v>
      </c>
      <c r="E462" s="94">
        <v>3090</v>
      </c>
      <c r="F462" s="100">
        <f t="shared" si="8"/>
        <v>0</v>
      </c>
      <c r="G462" s="68"/>
    </row>
    <row r="463" spans="2:7" ht="15" customHeight="1" x14ac:dyDescent="0.25">
      <c r="B463" s="94" t="s">
        <v>629</v>
      </c>
      <c r="C463" s="95" t="s">
        <v>653</v>
      </c>
      <c r="D463" s="94" t="s">
        <v>179</v>
      </c>
      <c r="E463" s="94">
        <v>3342</v>
      </c>
      <c r="F463" s="100">
        <f t="shared" si="8"/>
        <v>10</v>
      </c>
      <c r="G463" s="68"/>
    </row>
    <row r="464" spans="2:7" x14ac:dyDescent="0.25">
      <c r="B464" s="94" t="s">
        <v>629</v>
      </c>
      <c r="C464" s="95" t="s">
        <v>655</v>
      </c>
      <c r="D464" s="94" t="s">
        <v>179</v>
      </c>
      <c r="E464" s="94">
        <v>4153</v>
      </c>
      <c r="F464" s="100">
        <f t="shared" si="8"/>
        <v>10</v>
      </c>
      <c r="G464" s="68"/>
    </row>
    <row r="465" spans="2:7" x14ac:dyDescent="0.25">
      <c r="B465" s="94" t="s">
        <v>629</v>
      </c>
      <c r="C465" s="95" t="s">
        <v>657</v>
      </c>
      <c r="D465" s="94" t="s">
        <v>173</v>
      </c>
      <c r="E465" s="94">
        <v>3895</v>
      </c>
      <c r="F465" s="100">
        <f t="shared" si="8"/>
        <v>0</v>
      </c>
      <c r="G465" s="68"/>
    </row>
    <row r="466" spans="2:7" ht="15" customHeight="1" x14ac:dyDescent="0.25">
      <c r="B466" s="94" t="s">
        <v>659</v>
      </c>
      <c r="C466" s="95" t="s">
        <v>660</v>
      </c>
      <c r="D466" s="94" t="s">
        <v>173</v>
      </c>
      <c r="E466" s="94">
        <v>3777</v>
      </c>
      <c r="F466" s="100">
        <f t="shared" si="8"/>
        <v>0</v>
      </c>
      <c r="G466" s="68"/>
    </row>
    <row r="467" spans="2:7" ht="15" customHeight="1" x14ac:dyDescent="0.25">
      <c r="B467" s="94" t="s">
        <v>659</v>
      </c>
      <c r="C467" s="95" t="s">
        <v>662</v>
      </c>
      <c r="D467" s="94" t="s">
        <v>184</v>
      </c>
      <c r="E467" s="94">
        <v>3874</v>
      </c>
      <c r="F467" s="100">
        <f t="shared" si="8"/>
        <v>10</v>
      </c>
      <c r="G467" s="68"/>
    </row>
    <row r="468" spans="2:7" ht="15" customHeight="1" x14ac:dyDescent="0.25">
      <c r="B468" s="94" t="s">
        <v>659</v>
      </c>
      <c r="C468" s="95" t="s">
        <v>664</v>
      </c>
      <c r="D468" s="94" t="s">
        <v>147</v>
      </c>
      <c r="E468" s="94">
        <v>4046</v>
      </c>
      <c r="F468" s="100">
        <f t="shared" si="8"/>
        <v>20</v>
      </c>
      <c r="G468" s="68"/>
    </row>
    <row r="469" spans="2:7" ht="15" customHeight="1" x14ac:dyDescent="0.25">
      <c r="B469" s="94" t="s">
        <v>659</v>
      </c>
      <c r="C469" s="95" t="s">
        <v>666</v>
      </c>
      <c r="D469" s="94" t="s">
        <v>137</v>
      </c>
      <c r="E469" s="94">
        <v>4075</v>
      </c>
      <c r="F469" s="100">
        <f t="shared" si="8"/>
        <v>40</v>
      </c>
      <c r="G469" s="68"/>
    </row>
    <row r="470" spans="2:7" ht="15" customHeight="1" x14ac:dyDescent="0.25">
      <c r="B470" s="94" t="s">
        <v>659</v>
      </c>
      <c r="C470" s="95" t="s">
        <v>668</v>
      </c>
      <c r="D470" s="94" t="s">
        <v>179</v>
      </c>
      <c r="E470" s="94">
        <v>3819</v>
      </c>
      <c r="F470" s="100">
        <f t="shared" si="8"/>
        <v>10</v>
      </c>
      <c r="G470" s="68"/>
    </row>
    <row r="471" spans="2:7" ht="15" customHeight="1" x14ac:dyDescent="0.25">
      <c r="B471" s="94" t="s">
        <v>659</v>
      </c>
      <c r="C471" s="95" t="s">
        <v>670</v>
      </c>
      <c r="D471" s="94" t="s">
        <v>142</v>
      </c>
      <c r="E471" s="94">
        <v>3613</v>
      </c>
      <c r="F471" s="100">
        <f t="shared" si="8"/>
        <v>10</v>
      </c>
      <c r="G471" s="68"/>
    </row>
    <row r="472" spans="2:7" ht="15" customHeight="1" x14ac:dyDescent="0.25">
      <c r="B472" s="94" t="s">
        <v>659</v>
      </c>
      <c r="C472" s="95" t="s">
        <v>672</v>
      </c>
      <c r="D472" s="94" t="s">
        <v>184</v>
      </c>
      <c r="E472" s="94">
        <v>3613</v>
      </c>
      <c r="F472" s="100">
        <f t="shared" si="8"/>
        <v>10</v>
      </c>
      <c r="G472" s="68"/>
    </row>
    <row r="473" spans="2:7" ht="15" customHeight="1" x14ac:dyDescent="0.25">
      <c r="B473" s="94" t="s">
        <v>659</v>
      </c>
      <c r="C473" s="95" t="s">
        <v>674</v>
      </c>
      <c r="D473" s="94" t="s">
        <v>137</v>
      </c>
      <c r="E473" s="94">
        <v>4001</v>
      </c>
      <c r="F473" s="100">
        <f t="shared" si="8"/>
        <v>40</v>
      </c>
      <c r="G473" s="68"/>
    </row>
    <row r="474" spans="2:7" ht="15" customHeight="1" x14ac:dyDescent="0.25">
      <c r="B474" s="94" t="s">
        <v>659</v>
      </c>
      <c r="C474" s="95" t="s">
        <v>676</v>
      </c>
      <c r="D474" s="94" t="s">
        <v>137</v>
      </c>
      <c r="E474" s="94">
        <v>3958</v>
      </c>
      <c r="F474" s="100">
        <f t="shared" si="8"/>
        <v>40</v>
      </c>
      <c r="G474" s="68"/>
    </row>
    <row r="475" spans="2:7" ht="15" customHeight="1" x14ac:dyDescent="0.25">
      <c r="B475" s="94" t="s">
        <v>659</v>
      </c>
      <c r="C475" s="95" t="s">
        <v>678</v>
      </c>
      <c r="D475" s="94" t="s">
        <v>173</v>
      </c>
      <c r="E475" s="94">
        <v>3915</v>
      </c>
      <c r="F475" s="100">
        <f t="shared" si="8"/>
        <v>0</v>
      </c>
      <c r="G475" s="68"/>
    </row>
    <row r="476" spans="2:7" ht="15" customHeight="1" x14ac:dyDescent="0.25">
      <c r="B476" s="94" t="s">
        <v>659</v>
      </c>
      <c r="C476" s="95" t="s">
        <v>680</v>
      </c>
      <c r="D476" s="94" t="s">
        <v>137</v>
      </c>
      <c r="E476" s="94">
        <v>3865</v>
      </c>
      <c r="F476" s="100">
        <f t="shared" si="8"/>
        <v>40</v>
      </c>
      <c r="G476" s="68"/>
    </row>
    <row r="477" spans="2:7" ht="15" customHeight="1" x14ac:dyDescent="0.25">
      <c r="B477" s="94" t="s">
        <v>659</v>
      </c>
      <c r="C477" s="95" t="s">
        <v>682</v>
      </c>
      <c r="D477" s="94" t="s">
        <v>137</v>
      </c>
      <c r="E477" s="94"/>
      <c r="F477" s="100">
        <f t="shared" si="8"/>
        <v>40</v>
      </c>
      <c r="G477" s="68"/>
    </row>
    <row r="478" spans="2:7" ht="15" customHeight="1" x14ac:dyDescent="0.25">
      <c r="B478" s="94" t="s">
        <v>659</v>
      </c>
      <c r="C478" s="95" t="s">
        <v>684</v>
      </c>
      <c r="D478" s="94" t="s">
        <v>144</v>
      </c>
      <c r="E478" s="94">
        <v>3100</v>
      </c>
      <c r="F478" s="100">
        <f t="shared" si="8"/>
        <v>20</v>
      </c>
      <c r="G478" s="68"/>
    </row>
    <row r="479" spans="2:7" ht="15" customHeight="1" x14ac:dyDescent="0.25">
      <c r="B479" s="94" t="s">
        <v>659</v>
      </c>
      <c r="C479" s="95" t="s">
        <v>686</v>
      </c>
      <c r="D479" s="94" t="s">
        <v>142</v>
      </c>
      <c r="E479" s="94">
        <v>3538</v>
      </c>
      <c r="F479" s="100">
        <f t="shared" si="8"/>
        <v>10</v>
      </c>
      <c r="G479" s="68"/>
    </row>
    <row r="480" spans="2:7" ht="18" customHeight="1" x14ac:dyDescent="0.25">
      <c r="B480" s="94" t="s">
        <v>688</v>
      </c>
      <c r="C480" s="95" t="s">
        <v>689</v>
      </c>
      <c r="D480" s="94" t="s">
        <v>179</v>
      </c>
      <c r="E480" s="94">
        <v>2240</v>
      </c>
      <c r="F480" s="100">
        <f t="shared" si="8"/>
        <v>10</v>
      </c>
      <c r="G480" s="68"/>
    </row>
    <row r="481" spans="2:7" ht="15" customHeight="1" x14ac:dyDescent="0.25">
      <c r="B481" s="94" t="s">
        <v>691</v>
      </c>
      <c r="C481" s="95" t="s">
        <v>692</v>
      </c>
      <c r="D481" s="94" t="s">
        <v>151</v>
      </c>
      <c r="E481" s="94">
        <v>2780</v>
      </c>
      <c r="F481" s="100">
        <f t="shared" si="8"/>
        <v>0</v>
      </c>
      <c r="G481" s="68"/>
    </row>
    <row r="482" spans="2:7" ht="15" customHeight="1" x14ac:dyDescent="0.25">
      <c r="B482" s="94" t="s">
        <v>691</v>
      </c>
      <c r="C482" s="95" t="s">
        <v>694</v>
      </c>
      <c r="D482" s="94" t="s">
        <v>151</v>
      </c>
      <c r="E482" s="94">
        <v>2780</v>
      </c>
      <c r="F482" s="100">
        <f t="shared" si="8"/>
        <v>0</v>
      </c>
      <c r="G482" s="68"/>
    </row>
    <row r="483" spans="2:7" ht="15" customHeight="1" x14ac:dyDescent="0.25">
      <c r="B483" s="94" t="s">
        <v>691</v>
      </c>
      <c r="C483" s="95" t="s">
        <v>696</v>
      </c>
      <c r="D483" s="94" t="s">
        <v>170</v>
      </c>
      <c r="E483" s="94">
        <v>2355</v>
      </c>
      <c r="F483" s="100">
        <f t="shared" si="8"/>
        <v>0</v>
      </c>
      <c r="G483" s="68"/>
    </row>
    <row r="484" spans="2:7" x14ac:dyDescent="0.25">
      <c r="B484" s="94" t="s">
        <v>691</v>
      </c>
      <c r="C484" s="95" t="s">
        <v>698</v>
      </c>
      <c r="D484" s="94" t="s">
        <v>139</v>
      </c>
      <c r="E484" s="94">
        <v>2440</v>
      </c>
      <c r="F484" s="100">
        <f t="shared" si="8"/>
        <v>0</v>
      </c>
      <c r="G484" s="68"/>
    </row>
    <row r="485" spans="2:7" ht="15" customHeight="1" x14ac:dyDescent="0.25">
      <c r="B485" s="94" t="s">
        <v>691</v>
      </c>
      <c r="C485" s="95" t="s">
        <v>700</v>
      </c>
      <c r="D485" s="94" t="s">
        <v>151</v>
      </c>
      <c r="E485" s="94">
        <v>2472</v>
      </c>
      <c r="F485" s="100">
        <f t="shared" si="8"/>
        <v>0</v>
      </c>
      <c r="G485" s="68"/>
    </row>
    <row r="486" spans="2:7" ht="15" customHeight="1" x14ac:dyDescent="0.25">
      <c r="B486" s="94" t="s">
        <v>691</v>
      </c>
      <c r="C486" s="95" t="s">
        <v>702</v>
      </c>
      <c r="D486" s="94" t="s">
        <v>190</v>
      </c>
      <c r="E486" s="94">
        <v>2701</v>
      </c>
      <c r="F486" s="100">
        <f t="shared" si="8"/>
        <v>0</v>
      </c>
      <c r="G486" s="68"/>
    </row>
    <row r="487" spans="2:7" ht="15" customHeight="1" x14ac:dyDescent="0.25">
      <c r="B487" s="94" t="s">
        <v>704</v>
      </c>
      <c r="C487" s="95" t="s">
        <v>705</v>
      </c>
      <c r="D487" s="94" t="s">
        <v>137</v>
      </c>
      <c r="E487" s="94"/>
      <c r="F487" s="100">
        <f t="shared" si="8"/>
        <v>40</v>
      </c>
      <c r="G487" s="68"/>
    </row>
    <row r="488" spans="2:7" ht="15" customHeight="1" x14ac:dyDescent="0.25">
      <c r="B488" s="94" t="s">
        <v>592</v>
      </c>
      <c r="C488" s="95" t="s">
        <v>707</v>
      </c>
      <c r="D488" s="94" t="s">
        <v>142</v>
      </c>
      <c r="E488" s="94">
        <v>3536</v>
      </c>
      <c r="F488" s="100">
        <f t="shared" si="8"/>
        <v>10</v>
      </c>
      <c r="G488" s="68"/>
    </row>
    <row r="489" spans="2:7" ht="15" customHeight="1" x14ac:dyDescent="0.25">
      <c r="B489" s="94" t="s">
        <v>592</v>
      </c>
      <c r="C489" s="95" t="s">
        <v>593</v>
      </c>
      <c r="D489" s="94" t="s">
        <v>139</v>
      </c>
      <c r="E489" s="94">
        <v>3649</v>
      </c>
      <c r="F489" s="100">
        <f t="shared" si="8"/>
        <v>0</v>
      </c>
      <c r="G489" s="68"/>
    </row>
    <row r="490" spans="2:7" ht="15" customHeight="1" x14ac:dyDescent="0.25">
      <c r="B490" s="94" t="s">
        <v>592</v>
      </c>
      <c r="C490" s="95" t="s">
        <v>595</v>
      </c>
      <c r="D490" s="94" t="s">
        <v>153</v>
      </c>
      <c r="E490" s="94">
        <v>3704</v>
      </c>
      <c r="F490" s="100">
        <f t="shared" si="8"/>
        <v>20</v>
      </c>
      <c r="G490" s="68"/>
    </row>
    <row r="491" spans="2:7" ht="15" customHeight="1" x14ac:dyDescent="0.25">
      <c r="B491" s="94" t="s">
        <v>592</v>
      </c>
      <c r="C491" s="95" t="s">
        <v>597</v>
      </c>
      <c r="D491" s="94" t="s">
        <v>184</v>
      </c>
      <c r="E491" s="94">
        <v>3693</v>
      </c>
      <c r="F491" s="100">
        <f t="shared" si="8"/>
        <v>10</v>
      </c>
      <c r="G491" s="68"/>
    </row>
    <row r="492" spans="2:7" ht="15" customHeight="1" x14ac:dyDescent="0.25">
      <c r="B492" s="94" t="s">
        <v>592</v>
      </c>
      <c r="C492" s="95" t="s">
        <v>599</v>
      </c>
      <c r="D492" s="94" t="s">
        <v>184</v>
      </c>
      <c r="E492" s="94">
        <v>3745</v>
      </c>
      <c r="F492" s="100">
        <f t="shared" si="8"/>
        <v>10</v>
      </c>
      <c r="G492" s="68"/>
    </row>
    <row r="493" spans="2:7" ht="15" customHeight="1" x14ac:dyDescent="0.25">
      <c r="B493" s="94" t="s">
        <v>592</v>
      </c>
      <c r="C493" s="95" t="s">
        <v>601</v>
      </c>
      <c r="D493" s="94" t="s">
        <v>153</v>
      </c>
      <c r="E493" s="94">
        <v>3945</v>
      </c>
      <c r="F493" s="100">
        <f t="shared" si="8"/>
        <v>20</v>
      </c>
      <c r="G493" s="68"/>
    </row>
    <row r="494" spans="2:7" ht="15" customHeight="1" x14ac:dyDescent="0.25">
      <c r="B494" s="94" t="s">
        <v>592</v>
      </c>
      <c r="C494" s="95" t="s">
        <v>603</v>
      </c>
      <c r="D494" s="94" t="s">
        <v>151</v>
      </c>
      <c r="E494" s="94">
        <v>3450</v>
      </c>
      <c r="F494" s="100">
        <f t="shared" si="8"/>
        <v>0</v>
      </c>
      <c r="G494" s="68"/>
    </row>
    <row r="495" spans="2:7" ht="15" customHeight="1" x14ac:dyDescent="0.25">
      <c r="B495" s="94" t="s">
        <v>592</v>
      </c>
      <c r="C495" s="95" t="s">
        <v>605</v>
      </c>
      <c r="D495" s="94" t="s">
        <v>173</v>
      </c>
      <c r="E495" s="94">
        <v>3650</v>
      </c>
      <c r="F495" s="100">
        <f t="shared" si="8"/>
        <v>0</v>
      </c>
      <c r="G495" s="68"/>
    </row>
    <row r="496" spans="2:7" ht="15" customHeight="1" x14ac:dyDescent="0.25">
      <c r="B496" s="94" t="s">
        <v>592</v>
      </c>
      <c r="C496" s="95" t="s">
        <v>607</v>
      </c>
      <c r="D496" s="94" t="s">
        <v>137</v>
      </c>
      <c r="E496" s="94"/>
      <c r="F496" s="100">
        <f t="shared" si="8"/>
        <v>40</v>
      </c>
      <c r="G496" s="68"/>
    </row>
    <row r="497" spans="2:7" ht="15" customHeight="1" x14ac:dyDescent="0.25">
      <c r="B497" s="94" t="s">
        <v>592</v>
      </c>
      <c r="C497" s="95" t="s">
        <v>609</v>
      </c>
      <c r="D497" s="94" t="s">
        <v>173</v>
      </c>
      <c r="E497" s="94">
        <v>3255</v>
      </c>
      <c r="F497" s="100">
        <f t="shared" si="8"/>
        <v>0</v>
      </c>
      <c r="G497" s="68"/>
    </row>
    <row r="498" spans="2:7" ht="15" customHeight="1" x14ac:dyDescent="0.25">
      <c r="B498" s="94" t="s">
        <v>592</v>
      </c>
      <c r="C498" s="95" t="s">
        <v>611</v>
      </c>
      <c r="D498" s="94" t="s">
        <v>137</v>
      </c>
      <c r="E498" s="94"/>
      <c r="F498" s="100">
        <f t="shared" si="8"/>
        <v>40</v>
      </c>
      <c r="G498" s="68"/>
    </row>
    <row r="499" spans="2:7" ht="15" customHeight="1" x14ac:dyDescent="0.25">
      <c r="B499" s="94" t="s">
        <v>592</v>
      </c>
      <c r="C499" s="95" t="s">
        <v>613</v>
      </c>
      <c r="D499" s="94" t="s">
        <v>137</v>
      </c>
      <c r="E499" s="94"/>
      <c r="F499" s="100">
        <f t="shared" si="8"/>
        <v>40</v>
      </c>
      <c r="G499" s="68"/>
    </row>
    <row r="500" spans="2:7" ht="15" customHeight="1" x14ac:dyDescent="0.25">
      <c r="B500" s="94" t="s">
        <v>592</v>
      </c>
      <c r="C500" s="95" t="s">
        <v>615</v>
      </c>
      <c r="D500" s="94" t="s">
        <v>142</v>
      </c>
      <c r="E500" s="94">
        <v>3890</v>
      </c>
      <c r="F500" s="100">
        <f t="shared" si="8"/>
        <v>10</v>
      </c>
      <c r="G500" s="68"/>
    </row>
    <row r="501" spans="2:7" ht="15" customHeight="1" x14ac:dyDescent="0.25">
      <c r="B501" s="94" t="s">
        <v>592</v>
      </c>
      <c r="C501" s="95" t="s">
        <v>617</v>
      </c>
      <c r="D501" s="94" t="s">
        <v>142</v>
      </c>
      <c r="E501" s="94">
        <v>3990</v>
      </c>
      <c r="F501" s="100">
        <f t="shared" si="8"/>
        <v>10</v>
      </c>
      <c r="G501" s="68"/>
    </row>
    <row r="502" spans="2:7" ht="15" customHeight="1" x14ac:dyDescent="0.25">
      <c r="B502" s="94" t="s">
        <v>592</v>
      </c>
      <c r="C502" s="95" t="s">
        <v>619</v>
      </c>
      <c r="D502" s="94" t="s">
        <v>153</v>
      </c>
      <c r="E502" s="94">
        <v>4244</v>
      </c>
      <c r="F502" s="100">
        <f t="shared" si="8"/>
        <v>20</v>
      </c>
      <c r="G502" s="68"/>
    </row>
    <row r="503" spans="2:7" ht="15" customHeight="1" x14ac:dyDescent="0.25">
      <c r="B503" s="94" t="s">
        <v>592</v>
      </c>
      <c r="C503" s="95" t="s">
        <v>621</v>
      </c>
      <c r="D503" s="94" t="s">
        <v>139</v>
      </c>
      <c r="E503" s="94">
        <v>3560</v>
      </c>
      <c r="F503" s="100">
        <f t="shared" si="8"/>
        <v>0</v>
      </c>
      <c r="G503" s="68"/>
    </row>
    <row r="504" spans="2:7" ht="15" customHeight="1" x14ac:dyDescent="0.25">
      <c r="B504" s="94" t="s">
        <v>592</v>
      </c>
      <c r="C504" s="95" t="s">
        <v>623</v>
      </c>
      <c r="D504" s="94" t="s">
        <v>179</v>
      </c>
      <c r="E504" s="94">
        <v>3655</v>
      </c>
      <c r="F504" s="100">
        <f t="shared" si="8"/>
        <v>10</v>
      </c>
      <c r="G504" s="68"/>
    </row>
    <row r="505" spans="2:7" ht="15" customHeight="1" x14ac:dyDescent="0.25">
      <c r="B505" s="94" t="s">
        <v>592</v>
      </c>
      <c r="C505" s="95" t="s">
        <v>625</v>
      </c>
      <c r="D505" s="94" t="s">
        <v>179</v>
      </c>
      <c r="E505" s="94">
        <v>3840</v>
      </c>
      <c r="F505" s="100">
        <f t="shared" si="8"/>
        <v>10</v>
      </c>
      <c r="G505" s="68"/>
    </row>
    <row r="506" spans="2:7" ht="15" customHeight="1" x14ac:dyDescent="0.25">
      <c r="B506" s="94" t="s">
        <v>627</v>
      </c>
      <c r="C506" s="95" t="s">
        <v>628</v>
      </c>
      <c r="D506" s="94" t="s">
        <v>142</v>
      </c>
      <c r="E506" s="94">
        <v>3772</v>
      </c>
      <c r="F506" s="100">
        <f t="shared" si="8"/>
        <v>10</v>
      </c>
      <c r="G506" s="68"/>
    </row>
    <row r="507" spans="2:7" ht="15" customHeight="1" x14ac:dyDescent="0.25">
      <c r="B507" s="94" t="s">
        <v>631</v>
      </c>
      <c r="C507" s="95" t="s">
        <v>632</v>
      </c>
      <c r="D507" s="94" t="s">
        <v>153</v>
      </c>
      <c r="E507" s="94">
        <v>2250</v>
      </c>
      <c r="F507" s="100">
        <f t="shared" si="8"/>
        <v>20</v>
      </c>
      <c r="G507" s="68"/>
    </row>
    <row r="508" spans="2:7" ht="15" customHeight="1" x14ac:dyDescent="0.25">
      <c r="B508" s="94" t="s">
        <v>631</v>
      </c>
      <c r="C508" s="95" t="s">
        <v>634</v>
      </c>
      <c r="D508" s="94" t="s">
        <v>137</v>
      </c>
      <c r="E508" s="94">
        <v>1975</v>
      </c>
      <c r="F508" s="100">
        <f t="shared" si="8"/>
        <v>40</v>
      </c>
      <c r="G508" s="68"/>
    </row>
    <row r="509" spans="2:7" ht="15" customHeight="1" x14ac:dyDescent="0.25">
      <c r="B509" s="94" t="s">
        <v>631</v>
      </c>
      <c r="C509" s="95" t="s">
        <v>636</v>
      </c>
      <c r="D509" s="94" t="s">
        <v>137</v>
      </c>
      <c r="E509" s="94"/>
      <c r="F509" s="100">
        <f t="shared" si="8"/>
        <v>40</v>
      </c>
      <c r="G509" s="68"/>
    </row>
    <row r="510" spans="2:7" ht="15" customHeight="1" x14ac:dyDescent="0.25">
      <c r="B510" s="94" t="s">
        <v>631</v>
      </c>
      <c r="C510" s="95" t="s">
        <v>638</v>
      </c>
      <c r="D510" s="94" t="s">
        <v>137</v>
      </c>
      <c r="E510" s="94"/>
      <c r="F510" s="100">
        <f t="shared" si="8"/>
        <v>40</v>
      </c>
      <c r="G510" s="68"/>
    </row>
    <row r="511" spans="2:7" ht="15" customHeight="1" x14ac:dyDescent="0.25">
      <c r="B511" s="94" t="s">
        <v>631</v>
      </c>
      <c r="C511" s="95" t="s">
        <v>640</v>
      </c>
      <c r="D511" s="94" t="s">
        <v>137</v>
      </c>
      <c r="E511" s="94"/>
      <c r="F511" s="100">
        <f t="shared" si="8"/>
        <v>40</v>
      </c>
      <c r="G511" s="68"/>
    </row>
    <row r="512" spans="2:7" ht="15" customHeight="1" x14ac:dyDescent="0.25">
      <c r="B512" s="94" t="s">
        <v>631</v>
      </c>
      <c r="C512" s="95" t="s">
        <v>642</v>
      </c>
      <c r="D512" s="94" t="s">
        <v>137</v>
      </c>
      <c r="E512" s="94"/>
      <c r="F512" s="100">
        <f t="shared" si="8"/>
        <v>40</v>
      </c>
      <c r="G512" s="68"/>
    </row>
    <row r="513" spans="2:7" ht="15" customHeight="1" x14ac:dyDescent="0.25">
      <c r="B513" s="94" t="s">
        <v>631</v>
      </c>
      <c r="C513" s="95" t="s">
        <v>644</v>
      </c>
      <c r="D513" s="94" t="s">
        <v>137</v>
      </c>
      <c r="E513" s="94"/>
      <c r="F513" s="100">
        <f t="shared" si="8"/>
        <v>40</v>
      </c>
      <c r="G513" s="68"/>
    </row>
    <row r="514" spans="2:7" ht="15" customHeight="1" x14ac:dyDescent="0.25">
      <c r="B514" s="94" t="s">
        <v>631</v>
      </c>
      <c r="C514" s="95" t="s">
        <v>646</v>
      </c>
      <c r="D514" s="94" t="s">
        <v>137</v>
      </c>
      <c r="E514" s="94"/>
      <c r="F514" s="100">
        <f t="shared" si="8"/>
        <v>40</v>
      </c>
      <c r="G514" s="68"/>
    </row>
    <row r="515" spans="2:7" ht="15" customHeight="1" x14ac:dyDescent="0.25">
      <c r="B515" s="94" t="s">
        <v>648</v>
      </c>
      <c r="C515" s="95" t="s">
        <v>649</v>
      </c>
      <c r="D515" s="94" t="s">
        <v>137</v>
      </c>
      <c r="E515" s="94"/>
      <c r="F515" s="100">
        <f t="shared" si="8"/>
        <v>40</v>
      </c>
      <c r="G515" s="68"/>
    </row>
    <row r="516" spans="2:7" ht="15" customHeight="1" x14ac:dyDescent="0.25">
      <c r="B516" s="94" t="s">
        <v>651</v>
      </c>
      <c r="C516" s="95" t="s">
        <v>652</v>
      </c>
      <c r="D516" s="94" t="s">
        <v>134</v>
      </c>
      <c r="E516" s="94">
        <v>2075</v>
      </c>
      <c r="F516" s="100">
        <f t="shared" si="8"/>
        <v>0</v>
      </c>
      <c r="G516" s="68"/>
    </row>
    <row r="517" spans="2:7" ht="15" customHeight="1" x14ac:dyDescent="0.25">
      <c r="B517" s="94" t="s">
        <v>651</v>
      </c>
      <c r="C517" s="95" t="s">
        <v>654</v>
      </c>
      <c r="D517" s="94" t="s">
        <v>151</v>
      </c>
      <c r="E517" s="94">
        <v>2645</v>
      </c>
      <c r="F517" s="100">
        <f t="shared" si="8"/>
        <v>0</v>
      </c>
      <c r="G517" s="68"/>
    </row>
    <row r="518" spans="2:7" ht="15" customHeight="1" x14ac:dyDescent="0.25">
      <c r="B518" s="94" t="s">
        <v>651</v>
      </c>
      <c r="C518" s="95" t="s">
        <v>656</v>
      </c>
      <c r="D518" s="94" t="s">
        <v>134</v>
      </c>
      <c r="E518" s="94">
        <v>2864</v>
      </c>
      <c r="F518" s="100">
        <f t="shared" ref="F518:F581" si="9">IF(D518="ST ",$J$3,IF(D518="PTC** ",$J$4,IF(D518="PTC* ",$J$5,IF(D518="PTC ",$J$6,IF(D518="PTD** ",$J$7,IF(D518="PTD* ",$J$8,IF(D518="PTD ",$J$9,IF(D518="PTE** ",$J$10,IF(D518="PTE* ",$J$11,IF(D518="PTE ",$J$12,IF(D518="PTF** ",$J$13,IF(D518="PTF* ",$J$14,IF(D518="PTF ",$J$15,IF(D518="PTG** ",$J$16,IF(D518="PTG* ",$J$17,IF(D518="PTG ",$J$18,"Other"))))))))))))))))</f>
        <v>0</v>
      </c>
      <c r="G518" s="68"/>
    </row>
    <row r="519" spans="2:7" ht="15" customHeight="1" x14ac:dyDescent="0.25">
      <c r="B519" s="94" t="s">
        <v>651</v>
      </c>
      <c r="C519" s="95" t="s">
        <v>658</v>
      </c>
      <c r="D519" s="94" t="s">
        <v>151</v>
      </c>
      <c r="E519" s="94">
        <v>3023</v>
      </c>
      <c r="F519" s="100">
        <f t="shared" si="9"/>
        <v>0</v>
      </c>
      <c r="G519" s="68"/>
    </row>
    <row r="520" spans="2:7" ht="15" customHeight="1" x14ac:dyDescent="0.25">
      <c r="B520" s="94" t="s">
        <v>651</v>
      </c>
      <c r="C520" s="95" t="s">
        <v>661</v>
      </c>
      <c r="D520" s="94" t="s">
        <v>190</v>
      </c>
      <c r="E520" s="94">
        <v>2355</v>
      </c>
      <c r="F520" s="100">
        <f t="shared" si="9"/>
        <v>0</v>
      </c>
      <c r="G520" s="68"/>
    </row>
    <row r="521" spans="2:7" ht="15" customHeight="1" x14ac:dyDescent="0.25">
      <c r="B521" s="94" t="s">
        <v>651</v>
      </c>
      <c r="C521" s="95" t="s">
        <v>663</v>
      </c>
      <c r="D521" s="94" t="s">
        <v>139</v>
      </c>
      <c r="E521" s="94">
        <v>2696</v>
      </c>
      <c r="F521" s="100">
        <f t="shared" si="9"/>
        <v>0</v>
      </c>
      <c r="G521" s="68"/>
    </row>
    <row r="522" spans="2:7" ht="15" customHeight="1" x14ac:dyDescent="0.25">
      <c r="B522" s="94" t="s">
        <v>651</v>
      </c>
      <c r="C522" s="95" t="s">
        <v>665</v>
      </c>
      <c r="D522" s="94" t="s">
        <v>151</v>
      </c>
      <c r="E522" s="94">
        <v>2780</v>
      </c>
      <c r="F522" s="100">
        <f t="shared" si="9"/>
        <v>0</v>
      </c>
      <c r="G522" s="68"/>
    </row>
    <row r="523" spans="2:7" ht="15" customHeight="1" x14ac:dyDescent="0.25">
      <c r="B523" s="94" t="s">
        <v>651</v>
      </c>
      <c r="C523" s="95" t="s">
        <v>667</v>
      </c>
      <c r="D523" s="94" t="s">
        <v>139</v>
      </c>
      <c r="E523" s="94">
        <v>2762</v>
      </c>
      <c r="F523" s="100">
        <f t="shared" si="9"/>
        <v>0</v>
      </c>
      <c r="G523" s="68"/>
    </row>
    <row r="524" spans="2:7" ht="15" customHeight="1" x14ac:dyDescent="0.25">
      <c r="B524" s="94" t="s">
        <v>651</v>
      </c>
      <c r="C524" s="95" t="s">
        <v>669</v>
      </c>
      <c r="D524" s="94" t="s">
        <v>151</v>
      </c>
      <c r="E524" s="94">
        <v>2930</v>
      </c>
      <c r="F524" s="100">
        <f t="shared" si="9"/>
        <v>0</v>
      </c>
      <c r="G524" s="68"/>
    </row>
    <row r="525" spans="2:7" ht="15" customHeight="1" x14ac:dyDescent="0.25">
      <c r="B525" s="94" t="s">
        <v>651</v>
      </c>
      <c r="C525" s="95" t="s">
        <v>671</v>
      </c>
      <c r="D525" s="94" t="s">
        <v>139</v>
      </c>
      <c r="E525" s="94">
        <v>2930</v>
      </c>
      <c r="F525" s="100">
        <f t="shared" si="9"/>
        <v>0</v>
      </c>
      <c r="G525" s="68"/>
    </row>
    <row r="526" spans="2:7" ht="15" customHeight="1" x14ac:dyDescent="0.25">
      <c r="B526" s="94" t="s">
        <v>651</v>
      </c>
      <c r="C526" s="95" t="s">
        <v>673</v>
      </c>
      <c r="D526" s="94" t="s">
        <v>173</v>
      </c>
      <c r="E526" s="94">
        <v>2980</v>
      </c>
      <c r="F526" s="100">
        <f t="shared" si="9"/>
        <v>0</v>
      </c>
      <c r="G526" s="68"/>
    </row>
    <row r="527" spans="2:7" ht="15" customHeight="1" x14ac:dyDescent="0.25">
      <c r="B527" s="94" t="s">
        <v>651</v>
      </c>
      <c r="C527" s="95" t="s">
        <v>675</v>
      </c>
      <c r="D527" s="94" t="s">
        <v>151</v>
      </c>
      <c r="E527" s="94">
        <v>3042</v>
      </c>
      <c r="F527" s="100">
        <f t="shared" si="9"/>
        <v>0</v>
      </c>
      <c r="G527" s="68"/>
    </row>
    <row r="528" spans="2:7" ht="15" customHeight="1" x14ac:dyDescent="0.25">
      <c r="B528" s="94" t="s">
        <v>651</v>
      </c>
      <c r="C528" s="95" t="s">
        <v>677</v>
      </c>
      <c r="D528" s="94" t="s">
        <v>170</v>
      </c>
      <c r="E528" s="94">
        <v>3091</v>
      </c>
      <c r="F528" s="100">
        <f t="shared" si="9"/>
        <v>0</v>
      </c>
      <c r="G528" s="68"/>
    </row>
    <row r="529" spans="2:7" ht="15" customHeight="1" x14ac:dyDescent="0.25">
      <c r="B529" s="94" t="s">
        <v>651</v>
      </c>
      <c r="C529" s="95" t="s">
        <v>679</v>
      </c>
      <c r="D529" s="94" t="s">
        <v>151</v>
      </c>
      <c r="E529" s="94">
        <v>3250</v>
      </c>
      <c r="F529" s="100">
        <f t="shared" si="9"/>
        <v>0</v>
      </c>
      <c r="G529" s="68"/>
    </row>
    <row r="530" spans="2:7" ht="15" customHeight="1" x14ac:dyDescent="0.25">
      <c r="B530" s="94" t="s">
        <v>651</v>
      </c>
      <c r="C530" s="95" t="s">
        <v>681</v>
      </c>
      <c r="D530" s="94" t="s">
        <v>139</v>
      </c>
      <c r="E530" s="94">
        <v>3200</v>
      </c>
      <c r="F530" s="100">
        <f t="shared" si="9"/>
        <v>0</v>
      </c>
      <c r="G530" s="68"/>
    </row>
    <row r="531" spans="2:7" ht="15" customHeight="1" x14ac:dyDescent="0.25">
      <c r="B531" s="94" t="s">
        <v>651</v>
      </c>
      <c r="C531" s="95" t="s">
        <v>683</v>
      </c>
      <c r="D531" s="94" t="s">
        <v>173</v>
      </c>
      <c r="E531" s="94">
        <v>3243</v>
      </c>
      <c r="F531" s="100">
        <f t="shared" si="9"/>
        <v>0</v>
      </c>
      <c r="G531" s="68"/>
    </row>
    <row r="532" spans="2:7" ht="15" customHeight="1" x14ac:dyDescent="0.25">
      <c r="B532" s="94" t="s">
        <v>651</v>
      </c>
      <c r="C532" s="95" t="s">
        <v>685</v>
      </c>
      <c r="D532" s="94" t="s">
        <v>139</v>
      </c>
      <c r="E532" s="94">
        <v>3320</v>
      </c>
      <c r="F532" s="100">
        <f t="shared" si="9"/>
        <v>0</v>
      </c>
      <c r="G532" s="68"/>
    </row>
    <row r="533" spans="2:7" ht="15" customHeight="1" x14ac:dyDescent="0.25">
      <c r="B533" s="94" t="s">
        <v>651</v>
      </c>
      <c r="C533" s="95" t="s">
        <v>687</v>
      </c>
      <c r="D533" s="94" t="s">
        <v>184</v>
      </c>
      <c r="E533" s="94">
        <v>3540</v>
      </c>
      <c r="F533" s="100">
        <f t="shared" si="9"/>
        <v>10</v>
      </c>
      <c r="G533" s="68"/>
    </row>
    <row r="534" spans="2:7" ht="15" customHeight="1" x14ac:dyDescent="0.25">
      <c r="B534" s="94" t="s">
        <v>651</v>
      </c>
      <c r="C534" s="95" t="s">
        <v>690</v>
      </c>
      <c r="D534" s="94" t="s">
        <v>173</v>
      </c>
      <c r="E534" s="94">
        <v>2843</v>
      </c>
      <c r="F534" s="100">
        <f t="shared" si="9"/>
        <v>0</v>
      </c>
      <c r="G534" s="68"/>
    </row>
    <row r="535" spans="2:7" ht="15" customHeight="1" x14ac:dyDescent="0.25">
      <c r="B535" s="94" t="s">
        <v>651</v>
      </c>
      <c r="C535" s="95" t="s">
        <v>693</v>
      </c>
      <c r="D535" s="94" t="s">
        <v>144</v>
      </c>
      <c r="E535" s="94">
        <v>3153</v>
      </c>
      <c r="F535" s="100">
        <f t="shared" si="9"/>
        <v>20</v>
      </c>
      <c r="G535" s="68"/>
    </row>
    <row r="536" spans="2:7" ht="15" customHeight="1" x14ac:dyDescent="0.25">
      <c r="B536" s="94" t="s">
        <v>651</v>
      </c>
      <c r="C536" s="95" t="s">
        <v>695</v>
      </c>
      <c r="D536" s="94" t="s">
        <v>144</v>
      </c>
      <c r="E536" s="94">
        <v>3215</v>
      </c>
      <c r="F536" s="100">
        <f t="shared" si="9"/>
        <v>20</v>
      </c>
      <c r="G536" s="68"/>
    </row>
    <row r="537" spans="2:7" ht="15" customHeight="1" x14ac:dyDescent="0.25">
      <c r="B537" s="94" t="s">
        <v>651</v>
      </c>
      <c r="C537" s="95" t="s">
        <v>697</v>
      </c>
      <c r="D537" s="94" t="s">
        <v>144</v>
      </c>
      <c r="E537" s="94">
        <v>3589</v>
      </c>
      <c r="F537" s="100">
        <f t="shared" si="9"/>
        <v>20</v>
      </c>
      <c r="G537" s="68"/>
    </row>
    <row r="538" spans="2:7" ht="15" customHeight="1" x14ac:dyDescent="0.25">
      <c r="B538" s="94" t="s">
        <v>651</v>
      </c>
      <c r="C538" s="95" t="s">
        <v>699</v>
      </c>
      <c r="D538" s="94" t="s">
        <v>173</v>
      </c>
      <c r="E538" s="94">
        <v>2185</v>
      </c>
      <c r="F538" s="100">
        <f t="shared" si="9"/>
        <v>0</v>
      </c>
      <c r="G538" s="68"/>
    </row>
    <row r="539" spans="2:7" ht="15" customHeight="1" x14ac:dyDescent="0.25">
      <c r="B539" s="94" t="s">
        <v>651</v>
      </c>
      <c r="C539" s="95" t="s">
        <v>701</v>
      </c>
      <c r="D539" s="94" t="s">
        <v>142</v>
      </c>
      <c r="E539" s="94">
        <v>2335</v>
      </c>
      <c r="F539" s="100">
        <f t="shared" si="9"/>
        <v>10</v>
      </c>
      <c r="G539" s="68"/>
    </row>
    <row r="540" spans="2:7" ht="15" customHeight="1" x14ac:dyDescent="0.25">
      <c r="B540" s="94" t="s">
        <v>651</v>
      </c>
      <c r="C540" s="95" t="s">
        <v>703</v>
      </c>
      <c r="D540" s="94" t="s">
        <v>142</v>
      </c>
      <c r="E540" s="94">
        <v>2410</v>
      </c>
      <c r="F540" s="100">
        <f t="shared" si="9"/>
        <v>10</v>
      </c>
      <c r="G540" s="68"/>
    </row>
    <row r="541" spans="2:7" ht="15" customHeight="1" x14ac:dyDescent="0.25">
      <c r="B541" s="94" t="s">
        <v>651</v>
      </c>
      <c r="C541" s="95" t="s">
        <v>706</v>
      </c>
      <c r="D541" s="94" t="s">
        <v>179</v>
      </c>
      <c r="E541" s="94">
        <v>2400</v>
      </c>
      <c r="F541" s="100">
        <f t="shared" si="9"/>
        <v>10</v>
      </c>
      <c r="G541" s="68"/>
    </row>
    <row r="542" spans="2:7" ht="15" customHeight="1" x14ac:dyDescent="0.25">
      <c r="B542" s="94" t="s">
        <v>651</v>
      </c>
      <c r="C542" s="95" t="s">
        <v>708</v>
      </c>
      <c r="D542" s="94" t="s">
        <v>179</v>
      </c>
      <c r="E542" s="94">
        <v>2625</v>
      </c>
      <c r="F542" s="100">
        <f t="shared" si="9"/>
        <v>10</v>
      </c>
      <c r="G542" s="68"/>
    </row>
    <row r="543" spans="2:7" ht="15" customHeight="1" x14ac:dyDescent="0.25">
      <c r="B543" s="94" t="s">
        <v>651</v>
      </c>
      <c r="C543" s="95" t="s">
        <v>709</v>
      </c>
      <c r="D543" s="94" t="s">
        <v>184</v>
      </c>
      <c r="E543" s="94">
        <v>2400</v>
      </c>
      <c r="F543" s="100">
        <f t="shared" si="9"/>
        <v>10</v>
      </c>
      <c r="G543" s="68"/>
    </row>
    <row r="544" spans="2:7" ht="15" customHeight="1" x14ac:dyDescent="0.25">
      <c r="B544" s="94" t="s">
        <v>651</v>
      </c>
      <c r="C544" s="95" t="s">
        <v>712</v>
      </c>
      <c r="D544" s="94" t="s">
        <v>184</v>
      </c>
      <c r="E544" s="94">
        <v>2600</v>
      </c>
      <c r="F544" s="100">
        <f t="shared" si="9"/>
        <v>10</v>
      </c>
      <c r="G544" s="68"/>
    </row>
    <row r="545" spans="2:7" ht="15" customHeight="1" x14ac:dyDescent="0.25">
      <c r="B545" s="94" t="s">
        <v>651</v>
      </c>
      <c r="C545" s="95" t="s">
        <v>714</v>
      </c>
      <c r="D545" s="94" t="s">
        <v>190</v>
      </c>
      <c r="E545" s="94">
        <v>2443</v>
      </c>
      <c r="F545" s="100">
        <f t="shared" si="9"/>
        <v>0</v>
      </c>
      <c r="G545" s="68"/>
    </row>
    <row r="546" spans="2:7" ht="15" customHeight="1" x14ac:dyDescent="0.25">
      <c r="B546" s="94" t="s">
        <v>651</v>
      </c>
      <c r="C546" s="95" t="s">
        <v>716</v>
      </c>
      <c r="D546" s="94" t="s">
        <v>151</v>
      </c>
      <c r="E546" s="94">
        <v>2582</v>
      </c>
      <c r="F546" s="100">
        <f t="shared" si="9"/>
        <v>0</v>
      </c>
      <c r="G546" s="68"/>
    </row>
    <row r="547" spans="2:7" ht="15" customHeight="1" x14ac:dyDescent="0.25">
      <c r="B547" s="94" t="s">
        <v>651</v>
      </c>
      <c r="C547" s="95" t="s">
        <v>718</v>
      </c>
      <c r="D547" s="94" t="s">
        <v>190</v>
      </c>
      <c r="E547" s="94">
        <v>2560</v>
      </c>
      <c r="F547" s="100">
        <f t="shared" si="9"/>
        <v>0</v>
      </c>
      <c r="G547" s="68"/>
    </row>
    <row r="548" spans="2:7" ht="15" customHeight="1" x14ac:dyDescent="0.25">
      <c r="B548" s="94" t="s">
        <v>651</v>
      </c>
      <c r="C548" s="95" t="s">
        <v>720</v>
      </c>
      <c r="D548" s="94" t="s">
        <v>139</v>
      </c>
      <c r="E548" s="94">
        <v>2729</v>
      </c>
      <c r="F548" s="100">
        <f t="shared" si="9"/>
        <v>0</v>
      </c>
      <c r="G548" s="68"/>
    </row>
    <row r="549" spans="2:7" ht="15" customHeight="1" x14ac:dyDescent="0.25">
      <c r="B549" s="94" t="s">
        <v>651</v>
      </c>
      <c r="C549" s="95" t="s">
        <v>722</v>
      </c>
      <c r="D549" s="94" t="s">
        <v>139</v>
      </c>
      <c r="E549" s="94">
        <v>2800</v>
      </c>
      <c r="F549" s="100">
        <f t="shared" si="9"/>
        <v>0</v>
      </c>
      <c r="G549" s="68"/>
    </row>
    <row r="550" spans="2:7" ht="15" customHeight="1" x14ac:dyDescent="0.25">
      <c r="B550" s="94" t="s">
        <v>651</v>
      </c>
      <c r="C550" s="95" t="s">
        <v>725</v>
      </c>
      <c r="D550" s="94" t="s">
        <v>134</v>
      </c>
      <c r="E550" s="94">
        <v>2493</v>
      </c>
      <c r="F550" s="100">
        <f t="shared" si="9"/>
        <v>0</v>
      </c>
      <c r="G550" s="68"/>
    </row>
    <row r="551" spans="2:7" ht="15" customHeight="1" x14ac:dyDescent="0.25">
      <c r="B551" s="94" t="s">
        <v>651</v>
      </c>
      <c r="C551" s="95" t="s">
        <v>728</v>
      </c>
      <c r="D551" s="94" t="s">
        <v>151</v>
      </c>
      <c r="E551" s="94">
        <v>2385</v>
      </c>
      <c r="F551" s="100">
        <f t="shared" si="9"/>
        <v>0</v>
      </c>
      <c r="G551" s="68"/>
    </row>
    <row r="552" spans="2:7" ht="15" customHeight="1" x14ac:dyDescent="0.25">
      <c r="B552" s="94" t="s">
        <v>651</v>
      </c>
      <c r="C552" s="95" t="s">
        <v>731</v>
      </c>
      <c r="D552" s="94" t="s">
        <v>151</v>
      </c>
      <c r="E552" s="94">
        <v>2634</v>
      </c>
      <c r="F552" s="100">
        <f t="shared" si="9"/>
        <v>0</v>
      </c>
      <c r="G552" s="68"/>
    </row>
    <row r="553" spans="2:7" ht="15" customHeight="1" x14ac:dyDescent="0.25">
      <c r="B553" s="94" t="s">
        <v>651</v>
      </c>
      <c r="C553" s="95" t="s">
        <v>733</v>
      </c>
      <c r="D553" s="94" t="s">
        <v>190</v>
      </c>
      <c r="E553" s="94">
        <v>2716</v>
      </c>
      <c r="F553" s="100">
        <f t="shared" si="9"/>
        <v>0</v>
      </c>
      <c r="G553" s="68"/>
    </row>
    <row r="554" spans="2:7" ht="15" customHeight="1" x14ac:dyDescent="0.25">
      <c r="B554" s="94" t="s">
        <v>651</v>
      </c>
      <c r="C554" s="95" t="s">
        <v>735</v>
      </c>
      <c r="D554" s="94" t="s">
        <v>170</v>
      </c>
      <c r="E554" s="94">
        <v>2725</v>
      </c>
      <c r="F554" s="100">
        <f t="shared" si="9"/>
        <v>0</v>
      </c>
      <c r="G554" s="68"/>
    </row>
    <row r="555" spans="2:7" ht="15" customHeight="1" x14ac:dyDescent="0.25">
      <c r="B555" s="94" t="s">
        <v>651</v>
      </c>
      <c r="C555" s="95" t="s">
        <v>737</v>
      </c>
      <c r="D555" s="94" t="s">
        <v>170</v>
      </c>
      <c r="E555" s="94">
        <v>2280</v>
      </c>
      <c r="F555" s="100">
        <f t="shared" si="9"/>
        <v>0</v>
      </c>
      <c r="G555" s="68"/>
    </row>
    <row r="556" spans="2:7" ht="15" customHeight="1" x14ac:dyDescent="0.25">
      <c r="B556" s="94" t="s">
        <v>651</v>
      </c>
      <c r="C556" s="95" t="s">
        <v>739</v>
      </c>
      <c r="D556" s="94" t="s">
        <v>170</v>
      </c>
      <c r="E556" s="94">
        <v>2345</v>
      </c>
      <c r="F556" s="100">
        <f t="shared" si="9"/>
        <v>0</v>
      </c>
      <c r="G556" s="68"/>
    </row>
    <row r="557" spans="2:7" ht="15" customHeight="1" x14ac:dyDescent="0.25">
      <c r="B557" s="94" t="s">
        <v>651</v>
      </c>
      <c r="C557" s="95" t="s">
        <v>741</v>
      </c>
      <c r="D557" s="94" t="s">
        <v>142</v>
      </c>
      <c r="E557" s="94">
        <v>2800</v>
      </c>
      <c r="F557" s="100">
        <f t="shared" si="9"/>
        <v>10</v>
      </c>
      <c r="G557" s="68"/>
    </row>
    <row r="558" spans="2:7" ht="15" customHeight="1" x14ac:dyDescent="0.25">
      <c r="B558" s="94" t="s">
        <v>651</v>
      </c>
      <c r="C558" s="95" t="s">
        <v>743</v>
      </c>
      <c r="D558" s="94" t="s">
        <v>173</v>
      </c>
      <c r="E558" s="94">
        <v>2512</v>
      </c>
      <c r="F558" s="100">
        <f t="shared" si="9"/>
        <v>0</v>
      </c>
      <c r="G558" s="68"/>
    </row>
    <row r="559" spans="2:7" ht="15" customHeight="1" x14ac:dyDescent="0.25">
      <c r="B559" s="94" t="s">
        <v>651</v>
      </c>
      <c r="C559" s="95" t="s">
        <v>745</v>
      </c>
      <c r="D559" s="94" t="s">
        <v>137</v>
      </c>
      <c r="E559" s="94"/>
      <c r="F559" s="100">
        <f t="shared" si="9"/>
        <v>40</v>
      </c>
      <c r="G559" s="68"/>
    </row>
    <row r="560" spans="2:7" ht="15" customHeight="1" x14ac:dyDescent="0.25">
      <c r="B560" s="94" t="s">
        <v>651</v>
      </c>
      <c r="C560" s="95" t="s">
        <v>747</v>
      </c>
      <c r="D560" s="94" t="s">
        <v>153</v>
      </c>
      <c r="E560" s="94">
        <v>2775</v>
      </c>
      <c r="F560" s="100">
        <f t="shared" si="9"/>
        <v>20</v>
      </c>
      <c r="G560" s="68"/>
    </row>
    <row r="561" spans="2:7" ht="15" customHeight="1" x14ac:dyDescent="0.25">
      <c r="B561" s="94" t="s">
        <v>651</v>
      </c>
      <c r="C561" s="95" t="s">
        <v>749</v>
      </c>
      <c r="D561" s="94" t="s">
        <v>153</v>
      </c>
      <c r="E561" s="94">
        <v>3045</v>
      </c>
      <c r="F561" s="100">
        <f t="shared" si="9"/>
        <v>20</v>
      </c>
      <c r="G561" s="68"/>
    </row>
    <row r="562" spans="2:7" ht="15" customHeight="1" x14ac:dyDescent="0.25">
      <c r="B562" s="94" t="s">
        <v>651</v>
      </c>
      <c r="C562" s="95" t="s">
        <v>751</v>
      </c>
      <c r="D562" s="94" t="s">
        <v>144</v>
      </c>
      <c r="E562" s="94">
        <v>3045</v>
      </c>
      <c r="F562" s="100">
        <f t="shared" si="9"/>
        <v>20</v>
      </c>
      <c r="G562" s="68"/>
    </row>
    <row r="563" spans="2:7" ht="15" customHeight="1" x14ac:dyDescent="0.25">
      <c r="B563" s="94" t="s">
        <v>651</v>
      </c>
      <c r="C563" s="95" t="s">
        <v>753</v>
      </c>
      <c r="D563" s="94" t="s">
        <v>137</v>
      </c>
      <c r="E563" s="94">
        <v>3045</v>
      </c>
      <c r="F563" s="100">
        <f t="shared" si="9"/>
        <v>40</v>
      </c>
      <c r="G563" s="68"/>
    </row>
    <row r="564" spans="2:7" ht="15" customHeight="1" x14ac:dyDescent="0.25">
      <c r="B564" s="94" t="s">
        <v>651</v>
      </c>
      <c r="C564" s="95" t="s">
        <v>755</v>
      </c>
      <c r="D564" s="94" t="s">
        <v>142</v>
      </c>
      <c r="E564" s="94">
        <v>3053</v>
      </c>
      <c r="F564" s="100">
        <f t="shared" si="9"/>
        <v>10</v>
      </c>
      <c r="G564" s="68"/>
    </row>
    <row r="565" spans="2:7" ht="15" customHeight="1" x14ac:dyDescent="0.25">
      <c r="B565" s="94" t="s">
        <v>651</v>
      </c>
      <c r="C565" s="95" t="s">
        <v>757</v>
      </c>
      <c r="D565" s="94" t="s">
        <v>179</v>
      </c>
      <c r="E565" s="94">
        <v>3075</v>
      </c>
      <c r="F565" s="100">
        <f t="shared" si="9"/>
        <v>10</v>
      </c>
      <c r="G565" s="68"/>
    </row>
    <row r="566" spans="2:7" ht="15" customHeight="1" x14ac:dyDescent="0.25">
      <c r="B566" s="94" t="s">
        <v>759</v>
      </c>
      <c r="C566" s="95" t="s">
        <v>760</v>
      </c>
      <c r="D566" s="94" t="s">
        <v>173</v>
      </c>
      <c r="E566" s="94">
        <v>3030</v>
      </c>
      <c r="F566" s="100">
        <f t="shared" si="9"/>
        <v>0</v>
      </c>
      <c r="G566" s="68"/>
    </row>
    <row r="567" spans="2:7" ht="15" customHeight="1" x14ac:dyDescent="0.25">
      <c r="B567" s="94" t="s">
        <v>759</v>
      </c>
      <c r="C567" s="95" t="s">
        <v>762</v>
      </c>
      <c r="D567" s="94" t="s">
        <v>173</v>
      </c>
      <c r="E567" s="94">
        <v>2955</v>
      </c>
      <c r="F567" s="100">
        <f t="shared" si="9"/>
        <v>0</v>
      </c>
      <c r="G567" s="68"/>
    </row>
    <row r="568" spans="2:7" ht="15" customHeight="1" x14ac:dyDescent="0.25">
      <c r="B568" s="94" t="s">
        <v>759</v>
      </c>
      <c r="C568" s="95" t="s">
        <v>764</v>
      </c>
      <c r="D568" s="94" t="s">
        <v>173</v>
      </c>
      <c r="E568" s="94">
        <v>3305</v>
      </c>
      <c r="F568" s="100">
        <f t="shared" si="9"/>
        <v>0</v>
      </c>
      <c r="G568" s="68"/>
    </row>
    <row r="569" spans="2:7" ht="15" customHeight="1" x14ac:dyDescent="0.25">
      <c r="B569" s="94" t="s">
        <v>759</v>
      </c>
      <c r="C569" s="95" t="s">
        <v>766</v>
      </c>
      <c r="D569" s="94" t="s">
        <v>173</v>
      </c>
      <c r="E569" s="94">
        <v>3405</v>
      </c>
      <c r="F569" s="100">
        <f t="shared" si="9"/>
        <v>0</v>
      </c>
      <c r="G569" s="68"/>
    </row>
    <row r="570" spans="2:7" ht="15" customHeight="1" x14ac:dyDescent="0.25">
      <c r="B570" s="94" t="s">
        <v>759</v>
      </c>
      <c r="C570" s="95" t="s">
        <v>768</v>
      </c>
      <c r="D570" s="94" t="s">
        <v>173</v>
      </c>
      <c r="E570" s="94">
        <v>3316</v>
      </c>
      <c r="F570" s="100">
        <f t="shared" si="9"/>
        <v>0</v>
      </c>
      <c r="G570" s="68"/>
    </row>
    <row r="571" spans="2:7" ht="15" customHeight="1" x14ac:dyDescent="0.25">
      <c r="B571" s="94" t="s">
        <v>759</v>
      </c>
      <c r="C571" s="95" t="s">
        <v>770</v>
      </c>
      <c r="D571" s="94" t="s">
        <v>142</v>
      </c>
      <c r="E571" s="94">
        <v>3460</v>
      </c>
      <c r="F571" s="100">
        <f t="shared" si="9"/>
        <v>10</v>
      </c>
      <c r="G571" s="68"/>
    </row>
    <row r="572" spans="2:7" ht="15" customHeight="1" x14ac:dyDescent="0.25">
      <c r="B572" s="94" t="s">
        <v>759</v>
      </c>
      <c r="C572" s="95" t="s">
        <v>772</v>
      </c>
      <c r="D572" s="94" t="s">
        <v>142</v>
      </c>
      <c r="E572" s="94">
        <v>3460</v>
      </c>
      <c r="F572" s="100">
        <f t="shared" si="9"/>
        <v>10</v>
      </c>
      <c r="G572" s="68"/>
    </row>
    <row r="573" spans="2:7" ht="15" customHeight="1" x14ac:dyDescent="0.25">
      <c r="B573" s="94" t="s">
        <v>759</v>
      </c>
      <c r="C573" s="95" t="s">
        <v>774</v>
      </c>
      <c r="D573" s="94" t="s">
        <v>137</v>
      </c>
      <c r="E573" s="94">
        <v>3540</v>
      </c>
      <c r="F573" s="100">
        <f t="shared" si="9"/>
        <v>40</v>
      </c>
      <c r="G573" s="68"/>
    </row>
    <row r="574" spans="2:7" ht="15" customHeight="1" x14ac:dyDescent="0.25">
      <c r="B574" s="94" t="s">
        <v>759</v>
      </c>
      <c r="C574" s="95" t="s">
        <v>776</v>
      </c>
      <c r="D574" s="94" t="s">
        <v>142</v>
      </c>
      <c r="E574" s="94">
        <v>3428</v>
      </c>
      <c r="F574" s="100">
        <f t="shared" si="9"/>
        <v>10</v>
      </c>
      <c r="G574" s="68"/>
    </row>
    <row r="575" spans="2:7" ht="15" customHeight="1" x14ac:dyDescent="0.25">
      <c r="B575" s="94" t="s">
        <v>759</v>
      </c>
      <c r="C575" s="95" t="s">
        <v>778</v>
      </c>
      <c r="D575" s="94" t="s">
        <v>137</v>
      </c>
      <c r="E575" s="94">
        <v>3450</v>
      </c>
      <c r="F575" s="100">
        <f t="shared" si="9"/>
        <v>40</v>
      </c>
      <c r="G575" s="68"/>
    </row>
    <row r="576" spans="2:7" ht="15" customHeight="1" x14ac:dyDescent="0.25">
      <c r="B576" s="94" t="s">
        <v>759</v>
      </c>
      <c r="C576" s="95" t="s">
        <v>780</v>
      </c>
      <c r="D576" s="94" t="s">
        <v>137</v>
      </c>
      <c r="E576" s="94"/>
      <c r="F576" s="100">
        <f t="shared" si="9"/>
        <v>40</v>
      </c>
      <c r="G576" s="68"/>
    </row>
    <row r="577" spans="2:7" ht="15" customHeight="1" x14ac:dyDescent="0.25">
      <c r="B577" s="94" t="s">
        <v>759</v>
      </c>
      <c r="C577" s="95" t="s">
        <v>782</v>
      </c>
      <c r="D577" s="94" t="s">
        <v>137</v>
      </c>
      <c r="E577" s="94">
        <v>4100</v>
      </c>
      <c r="F577" s="100">
        <f t="shared" si="9"/>
        <v>40</v>
      </c>
      <c r="G577" s="68"/>
    </row>
    <row r="578" spans="2:7" ht="15" customHeight="1" x14ac:dyDescent="0.25">
      <c r="B578" s="94" t="s">
        <v>759</v>
      </c>
      <c r="C578" s="95" t="s">
        <v>784</v>
      </c>
      <c r="D578" s="94" t="s">
        <v>137</v>
      </c>
      <c r="E578" s="94"/>
      <c r="F578" s="100">
        <f t="shared" si="9"/>
        <v>40</v>
      </c>
      <c r="G578" s="68"/>
    </row>
    <row r="579" spans="2:7" ht="15" customHeight="1" x14ac:dyDescent="0.25">
      <c r="B579" s="94" t="s">
        <v>759</v>
      </c>
      <c r="C579" s="95" t="s">
        <v>786</v>
      </c>
      <c r="D579" s="94" t="s">
        <v>137</v>
      </c>
      <c r="E579" s="94">
        <v>3960</v>
      </c>
      <c r="F579" s="100">
        <f t="shared" si="9"/>
        <v>40</v>
      </c>
      <c r="G579" s="68"/>
    </row>
    <row r="580" spans="2:7" ht="15" customHeight="1" x14ac:dyDescent="0.25">
      <c r="B580" s="94" t="s">
        <v>759</v>
      </c>
      <c r="C580" s="95" t="s">
        <v>788</v>
      </c>
      <c r="D580" s="94" t="s">
        <v>144</v>
      </c>
      <c r="E580" s="94">
        <v>3323</v>
      </c>
      <c r="F580" s="100">
        <f t="shared" si="9"/>
        <v>20</v>
      </c>
      <c r="G580" s="68"/>
    </row>
    <row r="581" spans="2:7" ht="15" customHeight="1" x14ac:dyDescent="0.25">
      <c r="B581" s="94" t="s">
        <v>759</v>
      </c>
      <c r="C581" s="95" t="s">
        <v>790</v>
      </c>
      <c r="D581" s="94" t="s">
        <v>153</v>
      </c>
      <c r="E581" s="94">
        <v>3485</v>
      </c>
      <c r="F581" s="100">
        <f t="shared" si="9"/>
        <v>20</v>
      </c>
      <c r="G581" s="68"/>
    </row>
    <row r="582" spans="2:7" ht="15" customHeight="1" x14ac:dyDescent="0.25">
      <c r="B582" s="94" t="s">
        <v>759</v>
      </c>
      <c r="C582" s="95" t="s">
        <v>792</v>
      </c>
      <c r="D582" s="94" t="s">
        <v>144</v>
      </c>
      <c r="E582" s="94">
        <v>3585</v>
      </c>
      <c r="F582" s="100">
        <f t="shared" ref="F582:F645" si="10">IF(D582="ST ",$J$3,IF(D582="PTC** ",$J$4,IF(D582="PTC* ",$J$5,IF(D582="PTC ",$J$6,IF(D582="PTD** ",$J$7,IF(D582="PTD* ",$J$8,IF(D582="PTD ",$J$9,IF(D582="PTE** ",$J$10,IF(D582="PTE* ",$J$11,IF(D582="PTE ",$J$12,IF(D582="PTF** ",$J$13,IF(D582="PTF* ",$J$14,IF(D582="PTF ",$J$15,IF(D582="PTG** ",$J$16,IF(D582="PTG* ",$J$17,IF(D582="PTG ",$J$18,"Other"))))))))))))))))</f>
        <v>20</v>
      </c>
      <c r="G582" s="68"/>
    </row>
    <row r="583" spans="2:7" x14ac:dyDescent="0.25">
      <c r="B583" s="94" t="s">
        <v>759</v>
      </c>
      <c r="C583" s="95" t="s">
        <v>794</v>
      </c>
      <c r="D583" s="94" t="s">
        <v>137</v>
      </c>
      <c r="E583" s="94">
        <v>3965</v>
      </c>
      <c r="F583" s="100">
        <f t="shared" si="10"/>
        <v>40</v>
      </c>
      <c r="G583" s="68"/>
    </row>
    <row r="584" spans="2:7" ht="15" customHeight="1" x14ac:dyDescent="0.25">
      <c r="B584" s="94" t="s">
        <v>759</v>
      </c>
      <c r="C584" s="95" t="s">
        <v>796</v>
      </c>
      <c r="D584" s="94" t="s">
        <v>137</v>
      </c>
      <c r="E584" s="94"/>
      <c r="F584" s="100">
        <f t="shared" si="10"/>
        <v>40</v>
      </c>
      <c r="G584" s="68"/>
    </row>
    <row r="585" spans="2:7" ht="15" customHeight="1" x14ac:dyDescent="0.25">
      <c r="B585" s="94" t="s">
        <v>759</v>
      </c>
      <c r="C585" s="95" t="s">
        <v>798</v>
      </c>
      <c r="D585" s="94" t="s">
        <v>137</v>
      </c>
      <c r="E585" s="94"/>
      <c r="F585" s="100">
        <f t="shared" si="10"/>
        <v>40</v>
      </c>
      <c r="G585" s="68"/>
    </row>
    <row r="586" spans="2:7" ht="15" customHeight="1" x14ac:dyDescent="0.25">
      <c r="B586" s="94" t="s">
        <v>759</v>
      </c>
      <c r="C586" s="95" t="s">
        <v>800</v>
      </c>
      <c r="D586" s="94" t="s">
        <v>137</v>
      </c>
      <c r="E586" s="94">
        <v>3768</v>
      </c>
      <c r="F586" s="100">
        <f t="shared" si="10"/>
        <v>40</v>
      </c>
      <c r="G586" s="68"/>
    </row>
    <row r="587" spans="2:7" ht="15" customHeight="1" x14ac:dyDescent="0.25">
      <c r="B587" s="94" t="s">
        <v>759</v>
      </c>
      <c r="C587" s="95" t="s">
        <v>803</v>
      </c>
      <c r="D587" s="94" t="s">
        <v>137</v>
      </c>
      <c r="E587" s="94"/>
      <c r="F587" s="100">
        <f t="shared" si="10"/>
        <v>40</v>
      </c>
      <c r="G587" s="68"/>
    </row>
    <row r="588" spans="2:7" ht="15" customHeight="1" x14ac:dyDescent="0.25">
      <c r="B588" s="94" t="s">
        <v>759</v>
      </c>
      <c r="C588" s="95" t="s">
        <v>805</v>
      </c>
      <c r="D588" s="94" t="s">
        <v>137</v>
      </c>
      <c r="E588" s="94"/>
      <c r="F588" s="100">
        <f t="shared" si="10"/>
        <v>40</v>
      </c>
      <c r="G588" s="68"/>
    </row>
    <row r="589" spans="2:7" ht="15" customHeight="1" x14ac:dyDescent="0.25">
      <c r="B589" s="94" t="s">
        <v>759</v>
      </c>
      <c r="C589" s="95" t="s">
        <v>807</v>
      </c>
      <c r="D589" s="94" t="s">
        <v>137</v>
      </c>
      <c r="E589" s="94"/>
      <c r="F589" s="100">
        <f t="shared" si="10"/>
        <v>40</v>
      </c>
      <c r="G589" s="68"/>
    </row>
    <row r="590" spans="2:7" ht="15" customHeight="1" x14ac:dyDescent="0.25">
      <c r="B590" s="94" t="s">
        <v>759</v>
      </c>
      <c r="C590" s="95" t="s">
        <v>809</v>
      </c>
      <c r="D590" s="94" t="s">
        <v>137</v>
      </c>
      <c r="E590" s="94"/>
      <c r="F590" s="100">
        <f t="shared" si="10"/>
        <v>40</v>
      </c>
      <c r="G590" s="68"/>
    </row>
    <row r="591" spans="2:7" ht="15" customHeight="1" x14ac:dyDescent="0.25">
      <c r="B591" s="94" t="s">
        <v>759</v>
      </c>
      <c r="C591" s="95" t="s">
        <v>811</v>
      </c>
      <c r="D591" s="94" t="s">
        <v>179</v>
      </c>
      <c r="E591" s="94">
        <v>3120</v>
      </c>
      <c r="F591" s="100">
        <f t="shared" si="10"/>
        <v>10</v>
      </c>
      <c r="G591" s="68"/>
    </row>
    <row r="592" spans="2:7" ht="15" customHeight="1" x14ac:dyDescent="0.25">
      <c r="B592" s="94" t="s">
        <v>759</v>
      </c>
      <c r="C592" s="95" t="s">
        <v>813</v>
      </c>
      <c r="D592" s="94" t="s">
        <v>137</v>
      </c>
      <c r="E592" s="94"/>
      <c r="F592" s="100">
        <f t="shared" si="10"/>
        <v>40</v>
      </c>
      <c r="G592" s="68"/>
    </row>
    <row r="593" spans="2:7" ht="15" customHeight="1" x14ac:dyDescent="0.25">
      <c r="B593" s="94" t="s">
        <v>759</v>
      </c>
      <c r="C593" s="95" t="s">
        <v>815</v>
      </c>
      <c r="D593" s="94" t="s">
        <v>137</v>
      </c>
      <c r="E593" s="94">
        <v>3230</v>
      </c>
      <c r="F593" s="100">
        <f t="shared" si="10"/>
        <v>40</v>
      </c>
      <c r="G593" s="68"/>
    </row>
    <row r="594" spans="2:7" ht="15" customHeight="1" x14ac:dyDescent="0.25">
      <c r="B594" s="94" t="s">
        <v>759</v>
      </c>
      <c r="C594" s="95" t="s">
        <v>817</v>
      </c>
      <c r="D594" s="94" t="s">
        <v>137</v>
      </c>
      <c r="E594" s="94"/>
      <c r="F594" s="100">
        <f t="shared" si="10"/>
        <v>40</v>
      </c>
      <c r="G594" s="68"/>
    </row>
    <row r="595" spans="2:7" ht="15" customHeight="1" x14ac:dyDescent="0.25">
      <c r="B595" s="94" t="s">
        <v>710</v>
      </c>
      <c r="C595" s="95" t="s">
        <v>819</v>
      </c>
      <c r="D595" s="94" t="s">
        <v>134</v>
      </c>
      <c r="E595" s="94">
        <v>2135</v>
      </c>
      <c r="F595" s="100">
        <f t="shared" si="10"/>
        <v>0</v>
      </c>
      <c r="G595" s="68"/>
    </row>
    <row r="596" spans="2:7" ht="15" customHeight="1" x14ac:dyDescent="0.25">
      <c r="B596" s="94" t="s">
        <v>710</v>
      </c>
      <c r="C596" s="95" t="s">
        <v>821</v>
      </c>
      <c r="D596" s="94" t="s">
        <v>151</v>
      </c>
      <c r="E596" s="94">
        <v>2135</v>
      </c>
      <c r="F596" s="100">
        <f t="shared" si="10"/>
        <v>0</v>
      </c>
      <c r="G596" s="68"/>
    </row>
    <row r="597" spans="2:7" ht="15" customHeight="1" x14ac:dyDescent="0.25">
      <c r="B597" s="94" t="s">
        <v>710</v>
      </c>
      <c r="C597" s="95" t="s">
        <v>711</v>
      </c>
      <c r="D597" s="94" t="s">
        <v>190</v>
      </c>
      <c r="E597" s="94">
        <v>2275</v>
      </c>
      <c r="F597" s="100">
        <f t="shared" si="10"/>
        <v>0</v>
      </c>
      <c r="G597" s="68"/>
    </row>
    <row r="598" spans="2:7" ht="15" customHeight="1" x14ac:dyDescent="0.25">
      <c r="B598" s="94" t="s">
        <v>710</v>
      </c>
      <c r="C598" s="95" t="s">
        <v>713</v>
      </c>
      <c r="D598" s="94" t="s">
        <v>134</v>
      </c>
      <c r="E598" s="94">
        <v>2491</v>
      </c>
      <c r="F598" s="100">
        <f t="shared" si="10"/>
        <v>0</v>
      </c>
      <c r="G598" s="68"/>
    </row>
    <row r="599" spans="2:7" ht="15" customHeight="1" x14ac:dyDescent="0.25">
      <c r="B599" s="94" t="s">
        <v>710</v>
      </c>
      <c r="C599" s="95" t="s">
        <v>715</v>
      </c>
      <c r="D599" s="94" t="s">
        <v>151</v>
      </c>
      <c r="E599" s="94">
        <v>2275</v>
      </c>
      <c r="F599" s="100">
        <f t="shared" si="10"/>
        <v>0</v>
      </c>
      <c r="G599" s="68"/>
    </row>
    <row r="600" spans="2:7" ht="15" customHeight="1" x14ac:dyDescent="0.25">
      <c r="B600" s="94" t="s">
        <v>710</v>
      </c>
      <c r="C600" s="95" t="s">
        <v>717</v>
      </c>
      <c r="D600" s="94" t="s">
        <v>134</v>
      </c>
      <c r="E600" s="94">
        <v>2800</v>
      </c>
      <c r="F600" s="100">
        <f t="shared" si="10"/>
        <v>0</v>
      </c>
      <c r="G600" s="68"/>
    </row>
    <row r="601" spans="2:7" ht="15" customHeight="1" x14ac:dyDescent="0.25">
      <c r="B601" s="94" t="s">
        <v>710</v>
      </c>
      <c r="C601" s="95" t="s">
        <v>719</v>
      </c>
      <c r="D601" s="94" t="s">
        <v>139</v>
      </c>
      <c r="E601" s="94">
        <v>2892</v>
      </c>
      <c r="F601" s="100">
        <f t="shared" si="10"/>
        <v>0</v>
      </c>
      <c r="G601" s="68"/>
    </row>
    <row r="602" spans="2:7" ht="15" customHeight="1" x14ac:dyDescent="0.25">
      <c r="B602" s="94" t="s">
        <v>710</v>
      </c>
      <c r="C602" s="95" t="s">
        <v>721</v>
      </c>
      <c r="D602" s="94" t="s">
        <v>142</v>
      </c>
      <c r="E602" s="94">
        <v>4195</v>
      </c>
      <c r="F602" s="100">
        <f t="shared" si="10"/>
        <v>10</v>
      </c>
      <c r="G602" s="68"/>
    </row>
    <row r="603" spans="2:7" ht="15" customHeight="1" x14ac:dyDescent="0.25">
      <c r="B603" s="94" t="s">
        <v>723</v>
      </c>
      <c r="C603" s="95" t="s">
        <v>724</v>
      </c>
      <c r="D603" s="94" t="s">
        <v>142</v>
      </c>
      <c r="E603" s="94">
        <v>2920</v>
      </c>
      <c r="F603" s="100">
        <f t="shared" si="10"/>
        <v>10</v>
      </c>
      <c r="G603" s="68"/>
    </row>
    <row r="604" spans="2:7" ht="15" customHeight="1" x14ac:dyDescent="0.25">
      <c r="B604" s="94" t="s">
        <v>726</v>
      </c>
      <c r="C604" s="95" t="s">
        <v>727</v>
      </c>
      <c r="D604" s="94" t="s">
        <v>151</v>
      </c>
      <c r="E604" s="94">
        <v>1515</v>
      </c>
      <c r="F604" s="100">
        <f t="shared" si="10"/>
        <v>0</v>
      </c>
      <c r="G604" s="68"/>
    </row>
    <row r="605" spans="2:7" ht="15" customHeight="1" x14ac:dyDescent="0.25">
      <c r="B605" s="94" t="s">
        <v>729</v>
      </c>
      <c r="C605" s="95" t="s">
        <v>730</v>
      </c>
      <c r="D605" s="94" t="s">
        <v>153</v>
      </c>
      <c r="E605" s="94">
        <v>3803</v>
      </c>
      <c r="F605" s="100">
        <f t="shared" si="10"/>
        <v>20</v>
      </c>
      <c r="G605" s="68"/>
    </row>
    <row r="606" spans="2:7" ht="15" customHeight="1" x14ac:dyDescent="0.25">
      <c r="B606" s="94" t="s">
        <v>729</v>
      </c>
      <c r="C606" s="95" t="s">
        <v>732</v>
      </c>
      <c r="D606" s="94" t="s">
        <v>147</v>
      </c>
      <c r="E606" s="94">
        <v>3760</v>
      </c>
      <c r="F606" s="100">
        <f t="shared" si="10"/>
        <v>20</v>
      </c>
      <c r="G606" s="68"/>
    </row>
    <row r="607" spans="2:7" ht="15" customHeight="1" x14ac:dyDescent="0.25">
      <c r="B607" s="94" t="s">
        <v>729</v>
      </c>
      <c r="C607" s="95" t="s">
        <v>734</v>
      </c>
      <c r="D607" s="94" t="s">
        <v>142</v>
      </c>
      <c r="E607" s="94">
        <v>3219</v>
      </c>
      <c r="F607" s="100">
        <f t="shared" si="10"/>
        <v>10</v>
      </c>
      <c r="G607" s="68"/>
    </row>
    <row r="608" spans="2:7" ht="15" customHeight="1" x14ac:dyDescent="0.25">
      <c r="B608" s="94" t="s">
        <v>729</v>
      </c>
      <c r="C608" s="95" t="s">
        <v>736</v>
      </c>
      <c r="D608" s="94" t="s">
        <v>151</v>
      </c>
      <c r="E608" s="94">
        <v>3131</v>
      </c>
      <c r="F608" s="100">
        <f t="shared" si="10"/>
        <v>0</v>
      </c>
      <c r="G608" s="68"/>
    </row>
    <row r="609" spans="2:7" ht="15" customHeight="1" x14ac:dyDescent="0.25">
      <c r="B609" s="94" t="s">
        <v>729</v>
      </c>
      <c r="C609" s="95" t="s">
        <v>738</v>
      </c>
      <c r="D609" s="94" t="s">
        <v>170</v>
      </c>
      <c r="E609" s="94">
        <v>2965</v>
      </c>
      <c r="F609" s="100">
        <f t="shared" si="10"/>
        <v>0</v>
      </c>
      <c r="G609" s="68"/>
    </row>
    <row r="610" spans="2:7" ht="15" customHeight="1" x14ac:dyDescent="0.25">
      <c r="B610" s="94" t="s">
        <v>729</v>
      </c>
      <c r="C610" s="95" t="s">
        <v>740</v>
      </c>
      <c r="D610" s="94" t="s">
        <v>190</v>
      </c>
      <c r="E610" s="94">
        <v>3274</v>
      </c>
      <c r="F610" s="100">
        <f t="shared" si="10"/>
        <v>0</v>
      </c>
      <c r="G610" s="68"/>
    </row>
    <row r="611" spans="2:7" ht="15" customHeight="1" x14ac:dyDescent="0.25">
      <c r="B611" s="94" t="s">
        <v>729</v>
      </c>
      <c r="C611" s="95" t="s">
        <v>742</v>
      </c>
      <c r="D611" s="94" t="s">
        <v>179</v>
      </c>
      <c r="E611" s="94">
        <v>3472</v>
      </c>
      <c r="F611" s="100">
        <f t="shared" si="10"/>
        <v>10</v>
      </c>
      <c r="G611" s="68"/>
    </row>
    <row r="612" spans="2:7" ht="15" customHeight="1" x14ac:dyDescent="0.25">
      <c r="B612" s="94" t="s">
        <v>729</v>
      </c>
      <c r="C612" s="95" t="s">
        <v>744</v>
      </c>
      <c r="D612" s="94" t="s">
        <v>173</v>
      </c>
      <c r="E612" s="94">
        <v>3142</v>
      </c>
      <c r="F612" s="100">
        <f t="shared" si="10"/>
        <v>0</v>
      </c>
      <c r="G612" s="68"/>
    </row>
    <row r="613" spans="2:7" ht="15" customHeight="1" x14ac:dyDescent="0.25">
      <c r="B613" s="94" t="s">
        <v>729</v>
      </c>
      <c r="C613" s="95" t="s">
        <v>746</v>
      </c>
      <c r="D613" s="94" t="s">
        <v>142</v>
      </c>
      <c r="E613" s="94">
        <v>2778</v>
      </c>
      <c r="F613" s="100">
        <f t="shared" si="10"/>
        <v>10</v>
      </c>
      <c r="G613" s="68"/>
    </row>
    <row r="614" spans="2:7" ht="15" customHeight="1" x14ac:dyDescent="0.25">
      <c r="B614" s="94" t="s">
        <v>729</v>
      </c>
      <c r="C614" s="95" t="s">
        <v>748</v>
      </c>
      <c r="D614" s="94" t="s">
        <v>179</v>
      </c>
      <c r="E614" s="94">
        <v>2877</v>
      </c>
      <c r="F614" s="100">
        <f t="shared" si="10"/>
        <v>10</v>
      </c>
      <c r="G614" s="68"/>
    </row>
    <row r="615" spans="2:7" ht="15" customHeight="1" x14ac:dyDescent="0.25">
      <c r="B615" s="94" t="s">
        <v>729</v>
      </c>
      <c r="C615" s="95" t="s">
        <v>750</v>
      </c>
      <c r="D615" s="94" t="s">
        <v>142</v>
      </c>
      <c r="E615" s="94">
        <v>2970</v>
      </c>
      <c r="F615" s="100">
        <f t="shared" si="10"/>
        <v>10</v>
      </c>
      <c r="G615" s="68"/>
    </row>
    <row r="616" spans="2:7" ht="15" customHeight="1" x14ac:dyDescent="0.25">
      <c r="B616" s="94" t="s">
        <v>729</v>
      </c>
      <c r="C616" s="95" t="s">
        <v>752</v>
      </c>
      <c r="D616" s="94" t="s">
        <v>179</v>
      </c>
      <c r="E616" s="94">
        <v>3093</v>
      </c>
      <c r="F616" s="100">
        <f t="shared" si="10"/>
        <v>10</v>
      </c>
      <c r="G616" s="68"/>
    </row>
    <row r="617" spans="2:7" ht="15" customHeight="1" x14ac:dyDescent="0.25">
      <c r="B617" s="94" t="s">
        <v>729</v>
      </c>
      <c r="C617" s="95" t="s">
        <v>754</v>
      </c>
      <c r="D617" s="94" t="s">
        <v>179</v>
      </c>
      <c r="E617" s="94">
        <v>3157</v>
      </c>
      <c r="F617" s="100">
        <f t="shared" si="10"/>
        <v>10</v>
      </c>
      <c r="G617" s="68"/>
    </row>
    <row r="618" spans="2:7" ht="15" customHeight="1" x14ac:dyDescent="0.25">
      <c r="B618" s="94" t="s">
        <v>729</v>
      </c>
      <c r="C618" s="95" t="s">
        <v>756</v>
      </c>
      <c r="D618" s="94" t="s">
        <v>179</v>
      </c>
      <c r="E618" s="94">
        <v>3270</v>
      </c>
      <c r="F618" s="100">
        <f t="shared" si="10"/>
        <v>10</v>
      </c>
      <c r="G618" s="68"/>
    </row>
    <row r="619" spans="2:7" ht="15" customHeight="1" x14ac:dyDescent="0.25">
      <c r="B619" s="94" t="s">
        <v>729</v>
      </c>
      <c r="C619" s="95" t="s">
        <v>758</v>
      </c>
      <c r="D619" s="94" t="s">
        <v>190</v>
      </c>
      <c r="E619" s="94">
        <v>2835</v>
      </c>
      <c r="F619" s="100">
        <f t="shared" si="10"/>
        <v>0</v>
      </c>
      <c r="G619" s="68"/>
    </row>
    <row r="620" spans="2:7" ht="15" customHeight="1" x14ac:dyDescent="0.25">
      <c r="B620" s="94" t="s">
        <v>729</v>
      </c>
      <c r="C620" s="95" t="s">
        <v>761</v>
      </c>
      <c r="D620" s="94" t="s">
        <v>134</v>
      </c>
      <c r="E620" s="94">
        <v>3428</v>
      </c>
      <c r="F620" s="100">
        <f t="shared" si="10"/>
        <v>0</v>
      </c>
      <c r="G620" s="68"/>
    </row>
    <row r="621" spans="2:7" ht="15" customHeight="1" x14ac:dyDescent="0.25">
      <c r="B621" s="94" t="s">
        <v>729</v>
      </c>
      <c r="C621" s="95" t="s">
        <v>763</v>
      </c>
      <c r="D621" s="94" t="s">
        <v>151</v>
      </c>
      <c r="E621" s="94">
        <v>3252</v>
      </c>
      <c r="F621" s="100">
        <f t="shared" si="10"/>
        <v>0</v>
      </c>
      <c r="G621" s="68"/>
    </row>
    <row r="622" spans="2:7" ht="15" customHeight="1" x14ac:dyDescent="0.25">
      <c r="B622" s="94" t="s">
        <v>729</v>
      </c>
      <c r="C622" s="95" t="s">
        <v>765</v>
      </c>
      <c r="D622" s="94" t="s">
        <v>139</v>
      </c>
      <c r="E622" s="94">
        <v>3616</v>
      </c>
      <c r="F622" s="100">
        <f t="shared" si="10"/>
        <v>0</v>
      </c>
      <c r="G622" s="68"/>
    </row>
    <row r="623" spans="2:7" ht="15" customHeight="1" x14ac:dyDescent="0.25">
      <c r="B623" s="94" t="s">
        <v>729</v>
      </c>
      <c r="C623" s="95" t="s">
        <v>767</v>
      </c>
      <c r="D623" s="94" t="s">
        <v>139</v>
      </c>
      <c r="E623" s="94">
        <v>3748</v>
      </c>
      <c r="F623" s="100">
        <f t="shared" si="10"/>
        <v>0</v>
      </c>
      <c r="G623" s="68"/>
    </row>
    <row r="624" spans="2:7" ht="15" customHeight="1" x14ac:dyDescent="0.25">
      <c r="B624" s="94" t="s">
        <v>729</v>
      </c>
      <c r="C624" s="95" t="s">
        <v>769</v>
      </c>
      <c r="D624" s="94" t="s">
        <v>142</v>
      </c>
      <c r="E624" s="94">
        <v>3275</v>
      </c>
      <c r="F624" s="100">
        <f t="shared" si="10"/>
        <v>10</v>
      </c>
      <c r="G624" s="68"/>
    </row>
    <row r="625" spans="2:7" ht="15" customHeight="1" x14ac:dyDescent="0.25">
      <c r="B625" s="94" t="s">
        <v>729</v>
      </c>
      <c r="C625" s="95" t="s">
        <v>771</v>
      </c>
      <c r="D625" s="94" t="s">
        <v>134</v>
      </c>
      <c r="E625" s="94">
        <v>2745</v>
      </c>
      <c r="F625" s="100">
        <f t="shared" si="10"/>
        <v>0</v>
      </c>
      <c r="G625" s="68"/>
    </row>
    <row r="626" spans="2:7" ht="15" customHeight="1" x14ac:dyDescent="0.25">
      <c r="B626" s="94" t="s">
        <v>729</v>
      </c>
      <c r="C626" s="95" t="s">
        <v>773</v>
      </c>
      <c r="D626" s="94" t="s">
        <v>190</v>
      </c>
      <c r="E626" s="94">
        <v>3000</v>
      </c>
      <c r="F626" s="100">
        <f t="shared" si="10"/>
        <v>0</v>
      </c>
      <c r="G626" s="68"/>
    </row>
    <row r="627" spans="2:7" ht="15" customHeight="1" x14ac:dyDescent="0.25">
      <c r="B627" s="94" t="s">
        <v>729</v>
      </c>
      <c r="C627" s="95" t="s">
        <v>775</v>
      </c>
      <c r="D627" s="94" t="s">
        <v>139</v>
      </c>
      <c r="E627" s="94">
        <v>2843</v>
      </c>
      <c r="F627" s="100">
        <f t="shared" si="10"/>
        <v>0</v>
      </c>
      <c r="G627" s="68"/>
    </row>
    <row r="628" spans="2:7" ht="15" customHeight="1" x14ac:dyDescent="0.25">
      <c r="B628" s="94" t="s">
        <v>729</v>
      </c>
      <c r="C628" s="95" t="s">
        <v>777</v>
      </c>
      <c r="D628" s="94" t="s">
        <v>137</v>
      </c>
      <c r="E628" s="94"/>
      <c r="F628" s="100">
        <f t="shared" si="10"/>
        <v>40</v>
      </c>
      <c r="G628" s="68"/>
    </row>
    <row r="629" spans="2:7" ht="15" customHeight="1" x14ac:dyDescent="0.25">
      <c r="B629" s="94" t="s">
        <v>729</v>
      </c>
      <c r="C629" s="95" t="s">
        <v>779</v>
      </c>
      <c r="D629" s="94" t="s">
        <v>137</v>
      </c>
      <c r="E629" s="94"/>
      <c r="F629" s="100">
        <f t="shared" si="10"/>
        <v>40</v>
      </c>
      <c r="G629" s="68"/>
    </row>
    <row r="630" spans="2:7" ht="15" customHeight="1" x14ac:dyDescent="0.25">
      <c r="B630" s="94" t="s">
        <v>729</v>
      </c>
      <c r="C630" s="95" t="s">
        <v>781</v>
      </c>
      <c r="D630" s="94" t="s">
        <v>137</v>
      </c>
      <c r="E630" s="94"/>
      <c r="F630" s="100">
        <f t="shared" si="10"/>
        <v>40</v>
      </c>
      <c r="G630" s="68"/>
    </row>
    <row r="631" spans="2:7" ht="15" customHeight="1" x14ac:dyDescent="0.25">
      <c r="B631" s="94" t="s">
        <v>729</v>
      </c>
      <c r="C631" s="95" t="s">
        <v>783</v>
      </c>
      <c r="D631" s="94" t="s">
        <v>137</v>
      </c>
      <c r="E631" s="94"/>
      <c r="F631" s="100">
        <f t="shared" si="10"/>
        <v>40</v>
      </c>
      <c r="G631" s="68"/>
    </row>
    <row r="632" spans="2:7" ht="15" customHeight="1" x14ac:dyDescent="0.25">
      <c r="B632" s="94" t="s">
        <v>729</v>
      </c>
      <c r="C632" s="95" t="s">
        <v>785</v>
      </c>
      <c r="D632" s="94" t="s">
        <v>137</v>
      </c>
      <c r="E632" s="94"/>
      <c r="F632" s="100">
        <f t="shared" si="10"/>
        <v>40</v>
      </c>
      <c r="G632" s="68"/>
    </row>
    <row r="633" spans="2:7" ht="15" customHeight="1" x14ac:dyDescent="0.25">
      <c r="B633" s="94" t="s">
        <v>729</v>
      </c>
      <c r="C633" s="95" t="s">
        <v>787</v>
      </c>
      <c r="D633" s="94" t="s">
        <v>137</v>
      </c>
      <c r="E633" s="94"/>
      <c r="F633" s="100">
        <f t="shared" si="10"/>
        <v>40</v>
      </c>
      <c r="G633" s="68"/>
    </row>
    <row r="634" spans="2:7" ht="15" customHeight="1" x14ac:dyDescent="0.25">
      <c r="B634" s="94" t="s">
        <v>729</v>
      </c>
      <c r="C634" s="95" t="s">
        <v>789</v>
      </c>
      <c r="D634" s="94" t="s">
        <v>137</v>
      </c>
      <c r="E634" s="94"/>
      <c r="F634" s="100">
        <f t="shared" si="10"/>
        <v>40</v>
      </c>
      <c r="G634" s="68"/>
    </row>
    <row r="635" spans="2:7" ht="15" customHeight="1" x14ac:dyDescent="0.25">
      <c r="B635" s="94" t="s">
        <v>729</v>
      </c>
      <c r="C635" s="95" t="s">
        <v>791</v>
      </c>
      <c r="D635" s="94" t="s">
        <v>137</v>
      </c>
      <c r="E635" s="94">
        <v>3450</v>
      </c>
      <c r="F635" s="100">
        <f t="shared" si="10"/>
        <v>40</v>
      </c>
      <c r="G635" s="68"/>
    </row>
    <row r="636" spans="2:7" ht="15" customHeight="1" x14ac:dyDescent="0.25">
      <c r="B636" s="94" t="s">
        <v>729</v>
      </c>
      <c r="C636" s="95" t="s">
        <v>793</v>
      </c>
      <c r="D636" s="94" t="s">
        <v>190</v>
      </c>
      <c r="E636" s="94">
        <v>2183</v>
      </c>
      <c r="F636" s="100">
        <f t="shared" si="10"/>
        <v>0</v>
      </c>
      <c r="G636" s="68"/>
    </row>
    <row r="637" spans="2:7" ht="15" customHeight="1" x14ac:dyDescent="0.25">
      <c r="B637" s="94" t="s">
        <v>729</v>
      </c>
      <c r="C637" s="95" t="s">
        <v>795</v>
      </c>
      <c r="D637" s="94" t="s">
        <v>151</v>
      </c>
      <c r="E637" s="94">
        <v>2293</v>
      </c>
      <c r="F637" s="100">
        <f t="shared" si="10"/>
        <v>0</v>
      </c>
      <c r="G637" s="68"/>
    </row>
    <row r="638" spans="2:7" ht="15" customHeight="1" x14ac:dyDescent="0.25">
      <c r="B638" s="94" t="s">
        <v>729</v>
      </c>
      <c r="C638" s="95" t="s">
        <v>797</v>
      </c>
      <c r="D638" s="94" t="s">
        <v>173</v>
      </c>
      <c r="E638" s="94">
        <v>2900</v>
      </c>
      <c r="F638" s="100">
        <f t="shared" si="10"/>
        <v>0</v>
      </c>
      <c r="G638" s="68"/>
    </row>
    <row r="639" spans="2:7" ht="15" customHeight="1" x14ac:dyDescent="0.25">
      <c r="B639" s="94" t="s">
        <v>729</v>
      </c>
      <c r="C639" s="95" t="s">
        <v>799</v>
      </c>
      <c r="D639" s="94" t="s">
        <v>173</v>
      </c>
      <c r="E639" s="94">
        <v>3050</v>
      </c>
      <c r="F639" s="100">
        <f t="shared" si="10"/>
        <v>0</v>
      </c>
      <c r="G639" s="68"/>
    </row>
    <row r="640" spans="2:7" ht="15" customHeight="1" x14ac:dyDescent="0.25">
      <c r="B640" s="94" t="s">
        <v>801</v>
      </c>
      <c r="C640" s="95" t="s">
        <v>802</v>
      </c>
      <c r="D640" s="94" t="s">
        <v>151</v>
      </c>
      <c r="E640" s="94">
        <v>2325</v>
      </c>
      <c r="F640" s="100">
        <f t="shared" si="10"/>
        <v>0</v>
      </c>
      <c r="G640" s="68"/>
    </row>
    <row r="641" spans="2:7" ht="15" customHeight="1" x14ac:dyDescent="0.25">
      <c r="B641" s="94" t="s">
        <v>801</v>
      </c>
      <c r="C641" s="95" t="s">
        <v>804</v>
      </c>
      <c r="D641" s="94" t="s">
        <v>190</v>
      </c>
      <c r="E641" s="94">
        <v>2500</v>
      </c>
      <c r="F641" s="100">
        <f t="shared" si="10"/>
        <v>0</v>
      </c>
      <c r="G641" s="68"/>
    </row>
    <row r="642" spans="2:7" ht="15" customHeight="1" x14ac:dyDescent="0.25">
      <c r="B642" s="94" t="s">
        <v>801</v>
      </c>
      <c r="C642" s="95" t="s">
        <v>806</v>
      </c>
      <c r="D642" s="94" t="s">
        <v>142</v>
      </c>
      <c r="E642" s="94">
        <v>2800</v>
      </c>
      <c r="F642" s="100">
        <f t="shared" si="10"/>
        <v>10</v>
      </c>
      <c r="G642" s="68"/>
    </row>
    <row r="643" spans="2:7" ht="15" customHeight="1" x14ac:dyDescent="0.25">
      <c r="B643" s="94" t="s">
        <v>801</v>
      </c>
      <c r="C643" s="95" t="s">
        <v>808</v>
      </c>
      <c r="D643" s="94" t="s">
        <v>151</v>
      </c>
      <c r="E643" s="94">
        <v>2565</v>
      </c>
      <c r="F643" s="100">
        <f t="shared" si="10"/>
        <v>0</v>
      </c>
      <c r="G643" s="68"/>
    </row>
    <row r="644" spans="2:7" ht="15" customHeight="1" x14ac:dyDescent="0.25">
      <c r="B644" s="94" t="s">
        <v>801</v>
      </c>
      <c r="C644" s="95" t="s">
        <v>810</v>
      </c>
      <c r="D644" s="94" t="s">
        <v>173</v>
      </c>
      <c r="E644" s="94">
        <v>2700</v>
      </c>
      <c r="F644" s="100">
        <f t="shared" si="10"/>
        <v>0</v>
      </c>
      <c r="G644" s="68"/>
    </row>
    <row r="645" spans="2:7" ht="15" customHeight="1" x14ac:dyDescent="0.25">
      <c r="B645" s="94" t="s">
        <v>801</v>
      </c>
      <c r="C645" s="95" t="s">
        <v>812</v>
      </c>
      <c r="D645" s="94" t="s">
        <v>142</v>
      </c>
      <c r="E645" s="94">
        <v>2700</v>
      </c>
      <c r="F645" s="100">
        <f t="shared" si="10"/>
        <v>10</v>
      </c>
      <c r="G645" s="68"/>
    </row>
    <row r="646" spans="2:7" ht="15" customHeight="1" x14ac:dyDescent="0.25">
      <c r="B646" s="94" t="s">
        <v>801</v>
      </c>
      <c r="C646" s="95" t="s">
        <v>814</v>
      </c>
      <c r="D646" s="94" t="s">
        <v>139</v>
      </c>
      <c r="E646" s="94">
        <v>2684</v>
      </c>
      <c r="F646" s="100">
        <f t="shared" ref="F646:F709" si="11">IF(D646="ST ",$J$3,IF(D646="PTC** ",$J$4,IF(D646="PTC* ",$J$5,IF(D646="PTC ",$J$6,IF(D646="PTD** ",$J$7,IF(D646="PTD* ",$J$8,IF(D646="PTD ",$J$9,IF(D646="PTE** ",$J$10,IF(D646="PTE* ",$J$11,IF(D646="PTE ",$J$12,IF(D646="PTF** ",$J$13,IF(D646="PTF* ",$J$14,IF(D646="PTF ",$J$15,IF(D646="PTG** ",$J$16,IF(D646="PTG* ",$J$17,IF(D646="PTG ",$J$18,"Other"))))))))))))))))</f>
        <v>0</v>
      </c>
      <c r="G646" s="68"/>
    </row>
    <row r="647" spans="2:7" ht="15" customHeight="1" x14ac:dyDescent="0.25">
      <c r="B647" s="94" t="s">
        <v>801</v>
      </c>
      <c r="C647" s="95" t="s">
        <v>816</v>
      </c>
      <c r="D647" s="94" t="s">
        <v>142</v>
      </c>
      <c r="E647" s="94">
        <v>2425</v>
      </c>
      <c r="F647" s="100">
        <f t="shared" si="11"/>
        <v>10</v>
      </c>
      <c r="G647" s="68"/>
    </row>
    <row r="648" spans="2:7" ht="15" customHeight="1" x14ac:dyDescent="0.25">
      <c r="B648" s="94" t="s">
        <v>801</v>
      </c>
      <c r="C648" s="95" t="s">
        <v>818</v>
      </c>
      <c r="D648" s="94" t="s">
        <v>173</v>
      </c>
      <c r="E648" s="94">
        <v>2660</v>
      </c>
      <c r="F648" s="100">
        <f t="shared" si="11"/>
        <v>0</v>
      </c>
      <c r="G648" s="68"/>
    </row>
    <row r="649" spans="2:7" ht="15" customHeight="1" x14ac:dyDescent="0.25">
      <c r="B649" s="94" t="s">
        <v>801</v>
      </c>
      <c r="C649" s="95" t="s">
        <v>820</v>
      </c>
      <c r="D649" s="94" t="s">
        <v>173</v>
      </c>
      <c r="E649" s="94">
        <v>2800</v>
      </c>
      <c r="F649" s="100">
        <f t="shared" si="11"/>
        <v>0</v>
      </c>
      <c r="G649" s="68"/>
    </row>
    <row r="650" spans="2:7" ht="15" customHeight="1" x14ac:dyDescent="0.25">
      <c r="B650" s="94" t="s">
        <v>801</v>
      </c>
      <c r="C650" s="95" t="s">
        <v>822</v>
      </c>
      <c r="D650" s="94" t="s">
        <v>173</v>
      </c>
      <c r="E650" s="94">
        <v>2800</v>
      </c>
      <c r="F650" s="100">
        <f t="shared" si="11"/>
        <v>0</v>
      </c>
      <c r="G650" s="68"/>
    </row>
    <row r="651" spans="2:7" ht="15" customHeight="1" x14ac:dyDescent="0.25">
      <c r="B651" s="94" t="s">
        <v>801</v>
      </c>
      <c r="C651" s="95" t="s">
        <v>823</v>
      </c>
      <c r="D651" s="94" t="s">
        <v>142</v>
      </c>
      <c r="E651" s="94">
        <v>2800</v>
      </c>
      <c r="F651" s="100">
        <f t="shared" si="11"/>
        <v>10</v>
      </c>
      <c r="G651" s="68"/>
    </row>
    <row r="652" spans="2:7" ht="15" customHeight="1" x14ac:dyDescent="0.25">
      <c r="B652" s="94" t="s">
        <v>801</v>
      </c>
      <c r="C652" s="95" t="s">
        <v>826</v>
      </c>
      <c r="D652" s="94" t="s">
        <v>142</v>
      </c>
      <c r="E652" s="94">
        <v>2668</v>
      </c>
      <c r="F652" s="100">
        <f t="shared" si="11"/>
        <v>10</v>
      </c>
      <c r="G652" s="68"/>
    </row>
    <row r="653" spans="2:7" ht="15" customHeight="1" x14ac:dyDescent="0.25">
      <c r="B653" s="94" t="s">
        <v>801</v>
      </c>
      <c r="C653" s="95" t="s">
        <v>829</v>
      </c>
      <c r="D653" s="94" t="s">
        <v>142</v>
      </c>
      <c r="E653" s="94">
        <v>3260</v>
      </c>
      <c r="F653" s="100">
        <f t="shared" si="11"/>
        <v>10</v>
      </c>
      <c r="G653" s="68"/>
    </row>
    <row r="654" spans="2:7" ht="15" customHeight="1" x14ac:dyDescent="0.25">
      <c r="B654" s="94" t="s">
        <v>801</v>
      </c>
      <c r="C654" s="95" t="s">
        <v>831</v>
      </c>
      <c r="D654" s="94" t="s">
        <v>142</v>
      </c>
      <c r="E654" s="94">
        <v>3414</v>
      </c>
      <c r="F654" s="100">
        <f t="shared" si="11"/>
        <v>10</v>
      </c>
      <c r="G654" s="68"/>
    </row>
    <row r="655" spans="2:7" ht="15" customHeight="1" x14ac:dyDescent="0.25">
      <c r="B655" s="94" t="s">
        <v>801</v>
      </c>
      <c r="C655" s="95" t="s">
        <v>833</v>
      </c>
      <c r="D655" s="94" t="s">
        <v>179</v>
      </c>
      <c r="E655" s="94">
        <v>3174</v>
      </c>
      <c r="F655" s="100">
        <f t="shared" si="11"/>
        <v>10</v>
      </c>
      <c r="G655" s="68"/>
    </row>
    <row r="656" spans="2:7" x14ac:dyDescent="0.25">
      <c r="B656" s="94" t="s">
        <v>801</v>
      </c>
      <c r="C656" s="95" t="s">
        <v>836</v>
      </c>
      <c r="D656" s="94" t="s">
        <v>147</v>
      </c>
      <c r="E656" s="94">
        <v>3480</v>
      </c>
      <c r="F656" s="100">
        <f t="shared" si="11"/>
        <v>20</v>
      </c>
      <c r="G656" s="68"/>
    </row>
    <row r="657" spans="2:7" ht="15" customHeight="1" x14ac:dyDescent="0.25">
      <c r="B657" s="94" t="s">
        <v>801</v>
      </c>
      <c r="C657" s="95" t="s">
        <v>838</v>
      </c>
      <c r="D657" s="94" t="s">
        <v>137</v>
      </c>
      <c r="E657" s="94">
        <v>3188</v>
      </c>
      <c r="F657" s="100">
        <f t="shared" si="11"/>
        <v>40</v>
      </c>
      <c r="G657" s="68"/>
    </row>
    <row r="658" spans="2:7" ht="15" customHeight="1" x14ac:dyDescent="0.25">
      <c r="B658" s="94" t="s">
        <v>801</v>
      </c>
      <c r="C658" s="95" t="s">
        <v>840</v>
      </c>
      <c r="D658" s="94" t="s">
        <v>137</v>
      </c>
      <c r="E658" s="94">
        <v>3339</v>
      </c>
      <c r="F658" s="100">
        <f t="shared" si="11"/>
        <v>40</v>
      </c>
      <c r="G658" s="68"/>
    </row>
    <row r="659" spans="2:7" ht="15" customHeight="1" x14ac:dyDescent="0.25">
      <c r="B659" s="94" t="s">
        <v>801</v>
      </c>
      <c r="C659" s="95" t="s">
        <v>842</v>
      </c>
      <c r="D659" s="94" t="s">
        <v>137</v>
      </c>
      <c r="E659" s="94">
        <v>3320</v>
      </c>
      <c r="F659" s="100">
        <f t="shared" si="11"/>
        <v>40</v>
      </c>
      <c r="G659" s="68"/>
    </row>
    <row r="660" spans="2:7" ht="15" customHeight="1" x14ac:dyDescent="0.25">
      <c r="B660" s="94" t="s">
        <v>801</v>
      </c>
      <c r="C660" s="95" t="s">
        <v>844</v>
      </c>
      <c r="D660" s="94" t="s">
        <v>137</v>
      </c>
      <c r="E660" s="94"/>
      <c r="F660" s="100">
        <f t="shared" si="11"/>
        <v>40</v>
      </c>
      <c r="G660" s="68"/>
    </row>
    <row r="661" spans="2:7" ht="15" customHeight="1" x14ac:dyDescent="0.25">
      <c r="B661" s="94" t="s">
        <v>801</v>
      </c>
      <c r="C661" s="95" t="s">
        <v>846</v>
      </c>
      <c r="D661" s="94" t="s">
        <v>144</v>
      </c>
      <c r="E661" s="94">
        <v>3602</v>
      </c>
      <c r="F661" s="100">
        <f t="shared" si="11"/>
        <v>20</v>
      </c>
      <c r="G661" s="68"/>
    </row>
    <row r="662" spans="2:7" ht="15" customHeight="1" x14ac:dyDescent="0.25">
      <c r="B662" s="94" t="s">
        <v>801</v>
      </c>
      <c r="C662" s="95" t="s">
        <v>848</v>
      </c>
      <c r="D662" s="94" t="s">
        <v>137</v>
      </c>
      <c r="E662" s="94">
        <v>3370</v>
      </c>
      <c r="F662" s="100">
        <f t="shared" si="11"/>
        <v>40</v>
      </c>
      <c r="G662" s="68"/>
    </row>
    <row r="663" spans="2:7" ht="15" customHeight="1" x14ac:dyDescent="0.25">
      <c r="B663" s="94" t="s">
        <v>801</v>
      </c>
      <c r="C663" s="95" t="s">
        <v>850</v>
      </c>
      <c r="D663" s="94" t="s">
        <v>137</v>
      </c>
      <c r="E663" s="94">
        <v>3225</v>
      </c>
      <c r="F663" s="100">
        <f t="shared" si="11"/>
        <v>40</v>
      </c>
      <c r="G663" s="68"/>
    </row>
    <row r="664" spans="2:7" ht="15" customHeight="1" x14ac:dyDescent="0.25">
      <c r="B664" s="94" t="s">
        <v>801</v>
      </c>
      <c r="C664" s="95" t="s">
        <v>852</v>
      </c>
      <c r="D664" s="94" t="s">
        <v>137</v>
      </c>
      <c r="E664" s="94"/>
      <c r="F664" s="100">
        <f t="shared" si="11"/>
        <v>40</v>
      </c>
      <c r="G664" s="68"/>
    </row>
    <row r="665" spans="2:7" ht="15" customHeight="1" x14ac:dyDescent="0.25">
      <c r="B665" s="94" t="s">
        <v>801</v>
      </c>
      <c r="C665" s="95" t="s">
        <v>854</v>
      </c>
      <c r="D665" s="94" t="s">
        <v>137</v>
      </c>
      <c r="E665" s="94"/>
      <c r="F665" s="100">
        <f t="shared" si="11"/>
        <v>40</v>
      </c>
      <c r="G665" s="68"/>
    </row>
    <row r="666" spans="2:7" ht="15" customHeight="1" x14ac:dyDescent="0.25">
      <c r="B666" s="94" t="s">
        <v>801</v>
      </c>
      <c r="C666" s="95" t="s">
        <v>856</v>
      </c>
      <c r="D666" s="94" t="s">
        <v>137</v>
      </c>
      <c r="E666" s="94"/>
      <c r="F666" s="100">
        <f t="shared" si="11"/>
        <v>40</v>
      </c>
      <c r="G666" s="68"/>
    </row>
    <row r="667" spans="2:7" ht="15" customHeight="1" x14ac:dyDescent="0.25">
      <c r="B667" s="94" t="s">
        <v>801</v>
      </c>
      <c r="C667" s="95" t="s">
        <v>858</v>
      </c>
      <c r="D667" s="94" t="s">
        <v>151</v>
      </c>
      <c r="E667" s="94">
        <v>2853</v>
      </c>
      <c r="F667" s="100">
        <f t="shared" si="11"/>
        <v>0</v>
      </c>
      <c r="G667" s="68"/>
    </row>
    <row r="668" spans="2:7" ht="15" customHeight="1" x14ac:dyDescent="0.25">
      <c r="B668" s="94" t="s">
        <v>801</v>
      </c>
      <c r="C668" s="95" t="s">
        <v>860</v>
      </c>
      <c r="D668" s="94" t="s">
        <v>139</v>
      </c>
      <c r="E668" s="94">
        <v>2992</v>
      </c>
      <c r="F668" s="100">
        <f t="shared" si="11"/>
        <v>0</v>
      </c>
      <c r="G668" s="68"/>
    </row>
    <row r="669" spans="2:7" ht="15" customHeight="1" x14ac:dyDescent="0.25">
      <c r="B669" s="94" t="s">
        <v>801</v>
      </c>
      <c r="C669" s="95" t="s">
        <v>862</v>
      </c>
      <c r="D669" s="94" t="s">
        <v>179</v>
      </c>
      <c r="E669" s="94">
        <v>3225</v>
      </c>
      <c r="F669" s="100">
        <f t="shared" si="11"/>
        <v>10</v>
      </c>
      <c r="G669" s="68"/>
    </row>
    <row r="670" spans="2:7" ht="15" customHeight="1" x14ac:dyDescent="0.25">
      <c r="B670" s="94" t="s">
        <v>801</v>
      </c>
      <c r="C670" s="95" t="s">
        <v>864</v>
      </c>
      <c r="D670" s="94" t="s">
        <v>184</v>
      </c>
      <c r="E670" s="94">
        <v>3268</v>
      </c>
      <c r="F670" s="100">
        <f t="shared" si="11"/>
        <v>10</v>
      </c>
      <c r="G670" s="68"/>
    </row>
    <row r="671" spans="2:7" ht="15" customHeight="1" x14ac:dyDescent="0.25">
      <c r="B671" s="94" t="s">
        <v>801</v>
      </c>
      <c r="C671" s="95" t="s">
        <v>866</v>
      </c>
      <c r="D671" s="94" t="s">
        <v>153</v>
      </c>
      <c r="E671" s="94">
        <v>3279</v>
      </c>
      <c r="F671" s="100">
        <f t="shared" si="11"/>
        <v>20</v>
      </c>
      <c r="G671" s="68"/>
    </row>
    <row r="672" spans="2:7" x14ac:dyDescent="0.25">
      <c r="B672" s="94" t="s">
        <v>801</v>
      </c>
      <c r="C672" s="95" t="s">
        <v>868</v>
      </c>
      <c r="D672" s="94" t="s">
        <v>137</v>
      </c>
      <c r="E672" s="94"/>
      <c r="F672" s="100">
        <f t="shared" si="11"/>
        <v>40</v>
      </c>
      <c r="G672" s="68"/>
    </row>
    <row r="673" spans="2:7" ht="15" customHeight="1" x14ac:dyDescent="0.25">
      <c r="B673" s="94" t="s">
        <v>801</v>
      </c>
      <c r="C673" s="95" t="s">
        <v>870</v>
      </c>
      <c r="D673" s="94" t="s">
        <v>173</v>
      </c>
      <c r="E673" s="94">
        <v>3000</v>
      </c>
      <c r="F673" s="100">
        <f t="shared" si="11"/>
        <v>0</v>
      </c>
      <c r="G673" s="68"/>
    </row>
    <row r="674" spans="2:7" ht="15" customHeight="1" x14ac:dyDescent="0.25">
      <c r="B674" s="94" t="s">
        <v>801</v>
      </c>
      <c r="C674" s="95" t="s">
        <v>872</v>
      </c>
      <c r="D674" s="94" t="s">
        <v>173</v>
      </c>
      <c r="E674" s="94">
        <v>3160</v>
      </c>
      <c r="F674" s="100">
        <f t="shared" si="11"/>
        <v>0</v>
      </c>
      <c r="G674" s="68"/>
    </row>
    <row r="675" spans="2:7" ht="15" customHeight="1" x14ac:dyDescent="0.25">
      <c r="B675" s="94" t="s">
        <v>801</v>
      </c>
      <c r="C675" s="95" t="s">
        <v>874</v>
      </c>
      <c r="D675" s="94" t="s">
        <v>179</v>
      </c>
      <c r="E675" s="94">
        <v>3239</v>
      </c>
      <c r="F675" s="100">
        <f t="shared" si="11"/>
        <v>10</v>
      </c>
      <c r="G675" s="68"/>
    </row>
    <row r="676" spans="2:7" ht="15" customHeight="1" x14ac:dyDescent="0.25">
      <c r="B676" s="94" t="s">
        <v>801</v>
      </c>
      <c r="C676" s="95" t="s">
        <v>876</v>
      </c>
      <c r="D676" s="94" t="s">
        <v>179</v>
      </c>
      <c r="E676" s="94">
        <v>3471</v>
      </c>
      <c r="F676" s="100">
        <f t="shared" si="11"/>
        <v>10</v>
      </c>
      <c r="G676" s="68"/>
    </row>
    <row r="677" spans="2:7" ht="15" customHeight="1" x14ac:dyDescent="0.25">
      <c r="B677" s="94" t="s">
        <v>801</v>
      </c>
      <c r="C677" s="95" t="s">
        <v>878</v>
      </c>
      <c r="D677" s="94" t="s">
        <v>142</v>
      </c>
      <c r="E677" s="94">
        <v>3591</v>
      </c>
      <c r="F677" s="100">
        <f t="shared" si="11"/>
        <v>10</v>
      </c>
      <c r="G677" s="68"/>
    </row>
    <row r="678" spans="2:7" ht="15" customHeight="1" x14ac:dyDescent="0.25">
      <c r="B678" s="94" t="s">
        <v>801</v>
      </c>
      <c r="C678" s="95" t="s">
        <v>880</v>
      </c>
      <c r="D678" s="94" t="s">
        <v>142</v>
      </c>
      <c r="E678" s="94">
        <v>3150</v>
      </c>
      <c r="F678" s="100">
        <f t="shared" si="11"/>
        <v>10</v>
      </c>
      <c r="G678" s="68"/>
    </row>
    <row r="679" spans="2:7" ht="15" customHeight="1" x14ac:dyDescent="0.25">
      <c r="B679" s="94" t="s">
        <v>801</v>
      </c>
      <c r="C679" s="95" t="s">
        <v>882</v>
      </c>
      <c r="D679" s="94" t="s">
        <v>151</v>
      </c>
      <c r="E679" s="94">
        <v>2520</v>
      </c>
      <c r="F679" s="100">
        <f t="shared" si="11"/>
        <v>0</v>
      </c>
      <c r="G679" s="68"/>
    </row>
    <row r="680" spans="2:7" ht="15" customHeight="1" x14ac:dyDescent="0.25">
      <c r="B680" s="94" t="s">
        <v>801</v>
      </c>
      <c r="C680" s="95" t="s">
        <v>884</v>
      </c>
      <c r="D680" s="94" t="s">
        <v>170</v>
      </c>
      <c r="E680" s="94">
        <v>2800</v>
      </c>
      <c r="F680" s="100">
        <f t="shared" si="11"/>
        <v>0</v>
      </c>
      <c r="G680" s="68"/>
    </row>
    <row r="681" spans="2:7" ht="15" customHeight="1" x14ac:dyDescent="0.25">
      <c r="B681" s="94" t="s">
        <v>801</v>
      </c>
      <c r="C681" s="95" t="s">
        <v>886</v>
      </c>
      <c r="D681" s="94" t="s">
        <v>151</v>
      </c>
      <c r="E681" s="94">
        <v>2566</v>
      </c>
      <c r="F681" s="100">
        <f t="shared" si="11"/>
        <v>0</v>
      </c>
      <c r="G681" s="68"/>
    </row>
    <row r="682" spans="2:7" ht="15" customHeight="1" x14ac:dyDescent="0.25">
      <c r="B682" s="94" t="s">
        <v>801</v>
      </c>
      <c r="C682" s="95" t="s">
        <v>888</v>
      </c>
      <c r="D682" s="94" t="s">
        <v>134</v>
      </c>
      <c r="E682" s="94">
        <v>2250</v>
      </c>
      <c r="F682" s="100">
        <f t="shared" si="11"/>
        <v>0</v>
      </c>
      <c r="G682" s="68"/>
    </row>
    <row r="683" spans="2:7" ht="15" customHeight="1" x14ac:dyDescent="0.25">
      <c r="B683" s="94" t="s">
        <v>801</v>
      </c>
      <c r="C683" s="95" t="s">
        <v>891</v>
      </c>
      <c r="D683" s="94" t="s">
        <v>151</v>
      </c>
      <c r="E683" s="94">
        <v>2299</v>
      </c>
      <c r="F683" s="100">
        <f t="shared" si="11"/>
        <v>0</v>
      </c>
      <c r="G683" s="68"/>
    </row>
    <row r="684" spans="2:7" ht="15" customHeight="1" x14ac:dyDescent="0.25">
      <c r="B684" s="94" t="s">
        <v>801</v>
      </c>
      <c r="C684" s="95" t="s">
        <v>893</v>
      </c>
      <c r="D684" s="94" t="s">
        <v>190</v>
      </c>
      <c r="E684" s="94">
        <v>2590</v>
      </c>
      <c r="F684" s="100">
        <f t="shared" si="11"/>
        <v>0</v>
      </c>
      <c r="G684" s="68"/>
    </row>
    <row r="685" spans="2:7" ht="15" customHeight="1" x14ac:dyDescent="0.25">
      <c r="B685" s="94" t="s">
        <v>801</v>
      </c>
      <c r="C685" s="95" t="s">
        <v>895</v>
      </c>
      <c r="D685" s="94" t="s">
        <v>170</v>
      </c>
      <c r="E685" s="94">
        <v>2853</v>
      </c>
      <c r="F685" s="100">
        <f t="shared" si="11"/>
        <v>0</v>
      </c>
      <c r="G685" s="68"/>
    </row>
    <row r="686" spans="2:7" ht="15" customHeight="1" x14ac:dyDescent="0.25">
      <c r="B686" s="94" t="s">
        <v>801</v>
      </c>
      <c r="C686" s="95" t="s">
        <v>897</v>
      </c>
      <c r="D686" s="94" t="s">
        <v>151</v>
      </c>
      <c r="E686" s="94">
        <v>2617</v>
      </c>
      <c r="F686" s="100">
        <f t="shared" si="11"/>
        <v>0</v>
      </c>
      <c r="G686" s="68"/>
    </row>
    <row r="687" spans="2:7" ht="15" customHeight="1" x14ac:dyDescent="0.25">
      <c r="B687" s="94" t="s">
        <v>801</v>
      </c>
      <c r="C687" s="95" t="s">
        <v>899</v>
      </c>
      <c r="D687" s="94" t="s">
        <v>151</v>
      </c>
      <c r="E687" s="94">
        <v>2520</v>
      </c>
      <c r="F687" s="100">
        <f t="shared" si="11"/>
        <v>0</v>
      </c>
      <c r="G687" s="68"/>
    </row>
    <row r="688" spans="2:7" ht="15" customHeight="1" x14ac:dyDescent="0.25">
      <c r="B688" s="94" t="s">
        <v>801</v>
      </c>
      <c r="C688" s="95" t="s">
        <v>901</v>
      </c>
      <c r="D688" s="94" t="s">
        <v>139</v>
      </c>
      <c r="E688" s="94">
        <v>2800</v>
      </c>
      <c r="F688" s="100">
        <f t="shared" si="11"/>
        <v>0</v>
      </c>
      <c r="G688" s="68"/>
    </row>
    <row r="689" spans="2:7" ht="15" customHeight="1" x14ac:dyDescent="0.25">
      <c r="B689" s="94" t="s">
        <v>801</v>
      </c>
      <c r="C689" s="95" t="s">
        <v>903</v>
      </c>
      <c r="D689" s="94" t="s">
        <v>151</v>
      </c>
      <c r="E689" s="94">
        <v>3102</v>
      </c>
      <c r="F689" s="100">
        <f t="shared" si="11"/>
        <v>0</v>
      </c>
      <c r="G689" s="68"/>
    </row>
    <row r="690" spans="2:7" ht="15" customHeight="1" x14ac:dyDescent="0.25">
      <c r="B690" s="94" t="s">
        <v>801</v>
      </c>
      <c r="C690" s="95" t="s">
        <v>905</v>
      </c>
      <c r="D690" s="94" t="s">
        <v>173</v>
      </c>
      <c r="E690" s="94">
        <v>2710</v>
      </c>
      <c r="F690" s="100">
        <f t="shared" si="11"/>
        <v>0</v>
      </c>
      <c r="G690" s="68"/>
    </row>
    <row r="691" spans="2:7" ht="15" customHeight="1" x14ac:dyDescent="0.25">
      <c r="B691" s="94" t="s">
        <v>801</v>
      </c>
      <c r="C691" s="95" t="s">
        <v>907</v>
      </c>
      <c r="D691" s="94" t="s">
        <v>173</v>
      </c>
      <c r="E691" s="94">
        <v>3078</v>
      </c>
      <c r="F691" s="100">
        <f t="shared" si="11"/>
        <v>0</v>
      </c>
      <c r="G691" s="68"/>
    </row>
    <row r="692" spans="2:7" ht="15" customHeight="1" x14ac:dyDescent="0.25">
      <c r="B692" s="94" t="s">
        <v>801</v>
      </c>
      <c r="C692" s="95" t="s">
        <v>909</v>
      </c>
      <c r="D692" s="94" t="s">
        <v>170</v>
      </c>
      <c r="E692" s="94">
        <v>2360</v>
      </c>
      <c r="F692" s="100">
        <f t="shared" si="11"/>
        <v>0</v>
      </c>
      <c r="G692" s="68"/>
    </row>
    <row r="693" spans="2:7" ht="15" customHeight="1" x14ac:dyDescent="0.25">
      <c r="B693" s="94" t="s">
        <v>801</v>
      </c>
      <c r="C693" s="95" t="s">
        <v>910</v>
      </c>
      <c r="D693" s="94" t="s">
        <v>170</v>
      </c>
      <c r="E693" s="94">
        <v>2700</v>
      </c>
      <c r="F693" s="100">
        <f t="shared" si="11"/>
        <v>0</v>
      </c>
      <c r="G693" s="68"/>
    </row>
    <row r="694" spans="2:7" ht="15" customHeight="1" x14ac:dyDescent="0.25">
      <c r="B694" s="94" t="s">
        <v>801</v>
      </c>
      <c r="C694" s="95" t="s">
        <v>912</v>
      </c>
      <c r="D694" s="94" t="s">
        <v>170</v>
      </c>
      <c r="E694" s="94">
        <v>2360</v>
      </c>
      <c r="F694" s="100">
        <f t="shared" si="11"/>
        <v>0</v>
      </c>
      <c r="G694" s="68"/>
    </row>
    <row r="695" spans="2:7" ht="15" customHeight="1" x14ac:dyDescent="0.25">
      <c r="B695" s="94" t="s">
        <v>914</v>
      </c>
      <c r="C695" s="95" t="s">
        <v>915</v>
      </c>
      <c r="D695" s="94" t="s">
        <v>137</v>
      </c>
      <c r="E695" s="94"/>
      <c r="F695" s="100">
        <f t="shared" si="11"/>
        <v>40</v>
      </c>
      <c r="G695" s="68"/>
    </row>
    <row r="696" spans="2:7" ht="15" customHeight="1" x14ac:dyDescent="0.25">
      <c r="B696" s="94" t="s">
        <v>914</v>
      </c>
      <c r="C696" s="95" t="s">
        <v>917</v>
      </c>
      <c r="D696" s="94" t="s">
        <v>137</v>
      </c>
      <c r="E696" s="94"/>
      <c r="F696" s="100">
        <f t="shared" si="11"/>
        <v>40</v>
      </c>
      <c r="G696" s="68"/>
    </row>
    <row r="697" spans="2:7" ht="15" customHeight="1" x14ac:dyDescent="0.25">
      <c r="B697" s="94" t="s">
        <v>919</v>
      </c>
      <c r="C697" s="95" t="s">
        <v>920</v>
      </c>
      <c r="D697" s="94" t="s">
        <v>151</v>
      </c>
      <c r="E697" s="94">
        <v>2700</v>
      </c>
      <c r="F697" s="100">
        <f t="shared" si="11"/>
        <v>0</v>
      </c>
      <c r="G697" s="68"/>
    </row>
    <row r="698" spans="2:7" ht="15" customHeight="1" x14ac:dyDescent="0.25">
      <c r="B698" s="94" t="s">
        <v>919</v>
      </c>
      <c r="C698" s="95" t="s">
        <v>922</v>
      </c>
      <c r="D698" s="94" t="s">
        <v>173</v>
      </c>
      <c r="E698" s="94">
        <v>2730</v>
      </c>
      <c r="F698" s="100">
        <f t="shared" si="11"/>
        <v>0</v>
      </c>
      <c r="G698" s="68"/>
    </row>
    <row r="699" spans="2:7" ht="15" customHeight="1" x14ac:dyDescent="0.25">
      <c r="B699" s="94" t="s">
        <v>919</v>
      </c>
      <c r="C699" s="95" t="s">
        <v>924</v>
      </c>
      <c r="D699" s="94" t="s">
        <v>173</v>
      </c>
      <c r="E699" s="94">
        <v>2730</v>
      </c>
      <c r="F699" s="100">
        <f t="shared" si="11"/>
        <v>0</v>
      </c>
      <c r="G699" s="68"/>
    </row>
    <row r="700" spans="2:7" ht="15" customHeight="1" x14ac:dyDescent="0.25">
      <c r="B700" s="94" t="s">
        <v>919</v>
      </c>
      <c r="C700" s="95" t="s">
        <v>926</v>
      </c>
      <c r="D700" s="94" t="s">
        <v>179</v>
      </c>
      <c r="E700" s="94">
        <v>2625</v>
      </c>
      <c r="F700" s="100">
        <f t="shared" si="11"/>
        <v>10</v>
      </c>
      <c r="G700" s="68"/>
    </row>
    <row r="701" spans="2:7" x14ac:dyDescent="0.25">
      <c r="B701" s="94" t="s">
        <v>928</v>
      </c>
      <c r="C701" s="95" t="s">
        <v>929</v>
      </c>
      <c r="D701" s="94" t="s">
        <v>134</v>
      </c>
      <c r="E701" s="94">
        <v>1918</v>
      </c>
      <c r="F701" s="100">
        <f t="shared" si="11"/>
        <v>0</v>
      </c>
      <c r="G701" s="68"/>
    </row>
    <row r="702" spans="2:7" ht="15" customHeight="1" x14ac:dyDescent="0.25">
      <c r="B702" s="94" t="s">
        <v>928</v>
      </c>
      <c r="C702" s="95" t="s">
        <v>931</v>
      </c>
      <c r="D702" s="94" t="s">
        <v>190</v>
      </c>
      <c r="E702" s="94">
        <v>2138</v>
      </c>
      <c r="F702" s="100">
        <f t="shared" si="11"/>
        <v>0</v>
      </c>
      <c r="G702" s="68"/>
    </row>
    <row r="703" spans="2:7" x14ac:dyDescent="0.25">
      <c r="B703" s="94" t="s">
        <v>928</v>
      </c>
      <c r="C703" s="95" t="s">
        <v>933</v>
      </c>
      <c r="D703" s="94" t="s">
        <v>134</v>
      </c>
      <c r="E703" s="94">
        <v>2230</v>
      </c>
      <c r="F703" s="100">
        <f t="shared" si="11"/>
        <v>0</v>
      </c>
      <c r="G703" s="68"/>
    </row>
    <row r="704" spans="2:7" ht="15" customHeight="1" x14ac:dyDescent="0.25">
      <c r="B704" s="94" t="s">
        <v>824</v>
      </c>
      <c r="C704" s="95" t="s">
        <v>935</v>
      </c>
      <c r="D704" s="94" t="s">
        <v>139</v>
      </c>
      <c r="E704" s="94">
        <v>2850</v>
      </c>
      <c r="F704" s="100">
        <f t="shared" si="11"/>
        <v>0</v>
      </c>
      <c r="G704" s="68"/>
    </row>
    <row r="705" spans="2:7" ht="15" customHeight="1" x14ac:dyDescent="0.25">
      <c r="B705" s="94" t="s">
        <v>824</v>
      </c>
      <c r="C705" s="95" t="s">
        <v>825</v>
      </c>
      <c r="D705" s="94" t="s">
        <v>173</v>
      </c>
      <c r="E705" s="94">
        <v>2950</v>
      </c>
      <c r="F705" s="100">
        <f t="shared" si="11"/>
        <v>0</v>
      </c>
      <c r="G705" s="68"/>
    </row>
    <row r="706" spans="2:7" ht="15" customHeight="1" x14ac:dyDescent="0.25">
      <c r="B706" s="94" t="s">
        <v>827</v>
      </c>
      <c r="C706" s="95" t="s">
        <v>828</v>
      </c>
      <c r="D706" s="94" t="s">
        <v>142</v>
      </c>
      <c r="E706" s="94">
        <v>2756</v>
      </c>
      <c r="F706" s="100">
        <f t="shared" si="11"/>
        <v>10</v>
      </c>
      <c r="G706" s="68"/>
    </row>
    <row r="707" spans="2:7" ht="15" customHeight="1" x14ac:dyDescent="0.25">
      <c r="B707" s="94" t="s">
        <v>827</v>
      </c>
      <c r="C707" s="95" t="s">
        <v>830</v>
      </c>
      <c r="D707" s="94" t="s">
        <v>179</v>
      </c>
      <c r="E707" s="94">
        <v>3073</v>
      </c>
      <c r="F707" s="100">
        <f t="shared" si="11"/>
        <v>10</v>
      </c>
      <c r="G707" s="68"/>
    </row>
    <row r="708" spans="2:7" ht="15" customHeight="1" x14ac:dyDescent="0.25">
      <c r="B708" s="94" t="s">
        <v>827</v>
      </c>
      <c r="C708" s="95" t="s">
        <v>832</v>
      </c>
      <c r="D708" s="94" t="s">
        <v>144</v>
      </c>
      <c r="E708" s="94">
        <v>2857</v>
      </c>
      <c r="F708" s="100">
        <f t="shared" si="11"/>
        <v>20</v>
      </c>
      <c r="G708" s="68"/>
    </row>
    <row r="709" spans="2:7" ht="15" customHeight="1" x14ac:dyDescent="0.25">
      <c r="B709" s="94" t="s">
        <v>834</v>
      </c>
      <c r="C709" s="95" t="s">
        <v>835</v>
      </c>
      <c r="D709" s="94" t="s">
        <v>134</v>
      </c>
      <c r="E709" s="94">
        <v>2590</v>
      </c>
      <c r="F709" s="100">
        <f t="shared" si="11"/>
        <v>0</v>
      </c>
      <c r="G709" s="68"/>
    </row>
    <row r="710" spans="2:7" ht="15" customHeight="1" x14ac:dyDescent="0.25">
      <c r="B710" s="94" t="s">
        <v>834</v>
      </c>
      <c r="C710" s="95" t="s">
        <v>837</v>
      </c>
      <c r="D710" s="94" t="s">
        <v>139</v>
      </c>
      <c r="E710" s="94">
        <v>2778</v>
      </c>
      <c r="F710" s="100">
        <f t="shared" ref="F710:F773" si="12">IF(D710="ST ",$J$3,IF(D710="PTC** ",$J$4,IF(D710="PTC* ",$J$5,IF(D710="PTC ",$J$6,IF(D710="PTD** ",$J$7,IF(D710="PTD* ",$J$8,IF(D710="PTD ",$J$9,IF(D710="PTE** ",$J$10,IF(D710="PTE* ",$J$11,IF(D710="PTE ",$J$12,IF(D710="PTF** ",$J$13,IF(D710="PTF* ",$J$14,IF(D710="PTF ",$J$15,IF(D710="PTG** ",$J$16,IF(D710="PTG* ",$J$17,IF(D710="PTG ",$J$18,"Other"))))))))))))))))</f>
        <v>0</v>
      </c>
      <c r="G710" s="68"/>
    </row>
    <row r="711" spans="2:7" ht="15" customHeight="1" x14ac:dyDescent="0.25">
      <c r="B711" s="94" t="s">
        <v>834</v>
      </c>
      <c r="C711" s="95" t="s">
        <v>839</v>
      </c>
      <c r="D711" s="94" t="s">
        <v>190</v>
      </c>
      <c r="E711" s="94">
        <v>3306</v>
      </c>
      <c r="F711" s="100">
        <f t="shared" si="12"/>
        <v>0</v>
      </c>
      <c r="G711" s="68"/>
    </row>
    <row r="712" spans="2:7" ht="15" customHeight="1" x14ac:dyDescent="0.25">
      <c r="B712" s="94" t="s">
        <v>834</v>
      </c>
      <c r="C712" s="95" t="s">
        <v>841</v>
      </c>
      <c r="D712" s="94" t="s">
        <v>139</v>
      </c>
      <c r="E712" s="94">
        <v>3306</v>
      </c>
      <c r="F712" s="100">
        <f t="shared" si="12"/>
        <v>0</v>
      </c>
      <c r="G712" s="68"/>
    </row>
    <row r="713" spans="2:7" ht="15" customHeight="1" x14ac:dyDescent="0.25">
      <c r="B713" s="94" t="s">
        <v>834</v>
      </c>
      <c r="C713" s="95" t="s">
        <v>843</v>
      </c>
      <c r="D713" s="94" t="s">
        <v>137</v>
      </c>
      <c r="E713" s="94"/>
      <c r="F713" s="100">
        <f t="shared" si="12"/>
        <v>40</v>
      </c>
      <c r="G713" s="68"/>
    </row>
    <row r="714" spans="2:7" ht="15" customHeight="1" x14ac:dyDescent="0.25">
      <c r="B714" s="94" t="s">
        <v>834</v>
      </c>
      <c r="C714" s="95" t="s">
        <v>845</v>
      </c>
      <c r="D714" s="94" t="s">
        <v>137</v>
      </c>
      <c r="E714" s="94">
        <v>3450</v>
      </c>
      <c r="F714" s="100">
        <f t="shared" si="12"/>
        <v>40</v>
      </c>
      <c r="G714" s="68"/>
    </row>
    <row r="715" spans="2:7" ht="15" customHeight="1" x14ac:dyDescent="0.25">
      <c r="B715" s="94" t="s">
        <v>834</v>
      </c>
      <c r="C715" s="95" t="s">
        <v>847</v>
      </c>
      <c r="D715" s="94" t="s">
        <v>137</v>
      </c>
      <c r="E715" s="94">
        <v>3452</v>
      </c>
      <c r="F715" s="100">
        <f t="shared" si="12"/>
        <v>40</v>
      </c>
      <c r="G715" s="68"/>
    </row>
    <row r="716" spans="2:7" ht="15" customHeight="1" x14ac:dyDescent="0.25">
      <c r="B716" s="94" t="s">
        <v>834</v>
      </c>
      <c r="C716" s="95" t="s">
        <v>849</v>
      </c>
      <c r="D716" s="94" t="s">
        <v>153</v>
      </c>
      <c r="E716" s="94">
        <v>3408</v>
      </c>
      <c r="F716" s="100">
        <f t="shared" si="12"/>
        <v>20</v>
      </c>
      <c r="G716" s="68"/>
    </row>
    <row r="717" spans="2:7" ht="15" customHeight="1" x14ac:dyDescent="0.25">
      <c r="B717" s="94" t="s">
        <v>834</v>
      </c>
      <c r="C717" s="95" t="s">
        <v>851</v>
      </c>
      <c r="D717" s="94" t="s">
        <v>173</v>
      </c>
      <c r="E717" s="94">
        <v>3383</v>
      </c>
      <c r="F717" s="100">
        <f t="shared" si="12"/>
        <v>0</v>
      </c>
      <c r="G717" s="68"/>
    </row>
    <row r="718" spans="2:7" ht="15" customHeight="1" x14ac:dyDescent="0.25">
      <c r="B718" s="94" t="s">
        <v>834</v>
      </c>
      <c r="C718" s="95" t="s">
        <v>853</v>
      </c>
      <c r="D718" s="94" t="s">
        <v>173</v>
      </c>
      <c r="E718" s="94">
        <v>2852</v>
      </c>
      <c r="F718" s="100">
        <f t="shared" si="12"/>
        <v>0</v>
      </c>
      <c r="G718" s="68"/>
    </row>
    <row r="719" spans="2:7" ht="15" customHeight="1" x14ac:dyDescent="0.25">
      <c r="B719" s="94" t="s">
        <v>834</v>
      </c>
      <c r="C719" s="95" t="s">
        <v>855</v>
      </c>
      <c r="D719" s="94" t="s">
        <v>170</v>
      </c>
      <c r="E719" s="94">
        <v>3091</v>
      </c>
      <c r="F719" s="100">
        <f t="shared" si="12"/>
        <v>0</v>
      </c>
      <c r="G719" s="68"/>
    </row>
    <row r="720" spans="2:7" ht="15" customHeight="1" x14ac:dyDescent="0.25">
      <c r="B720" s="94" t="s">
        <v>834</v>
      </c>
      <c r="C720" s="95" t="s">
        <v>857</v>
      </c>
      <c r="D720" s="94" t="s">
        <v>151</v>
      </c>
      <c r="E720" s="94">
        <v>3484</v>
      </c>
      <c r="F720" s="100">
        <f t="shared" si="12"/>
        <v>0</v>
      </c>
      <c r="G720" s="68"/>
    </row>
    <row r="721" spans="2:7" ht="15" customHeight="1" x14ac:dyDescent="0.25">
      <c r="B721" s="94" t="s">
        <v>834</v>
      </c>
      <c r="C721" s="95" t="s">
        <v>859</v>
      </c>
      <c r="D721" s="94" t="s">
        <v>142</v>
      </c>
      <c r="E721" s="94">
        <v>3484</v>
      </c>
      <c r="F721" s="100">
        <f t="shared" si="12"/>
        <v>10</v>
      </c>
      <c r="G721" s="68"/>
    </row>
    <row r="722" spans="2:7" ht="15" customHeight="1" x14ac:dyDescent="0.25">
      <c r="B722" s="94" t="s">
        <v>834</v>
      </c>
      <c r="C722" s="95" t="s">
        <v>861</v>
      </c>
      <c r="D722" s="94" t="s">
        <v>139</v>
      </c>
      <c r="E722" s="94">
        <v>3464</v>
      </c>
      <c r="F722" s="100">
        <f t="shared" si="12"/>
        <v>0</v>
      </c>
      <c r="G722" s="68"/>
    </row>
    <row r="723" spans="2:7" ht="15" customHeight="1" x14ac:dyDescent="0.25">
      <c r="B723" s="94" t="s">
        <v>834</v>
      </c>
      <c r="C723" s="95" t="s">
        <v>863</v>
      </c>
      <c r="D723" s="94" t="s">
        <v>142</v>
      </c>
      <c r="E723" s="94">
        <v>3583</v>
      </c>
      <c r="F723" s="100">
        <f t="shared" si="12"/>
        <v>10</v>
      </c>
      <c r="G723" s="68"/>
    </row>
    <row r="724" spans="2:7" ht="15" customHeight="1" x14ac:dyDescent="0.25">
      <c r="B724" s="94" t="s">
        <v>834</v>
      </c>
      <c r="C724" s="95" t="s">
        <v>865</v>
      </c>
      <c r="D724" s="94" t="s">
        <v>184</v>
      </c>
      <c r="E724" s="94">
        <v>3600</v>
      </c>
      <c r="F724" s="100">
        <f t="shared" si="12"/>
        <v>10</v>
      </c>
      <c r="G724" s="68"/>
    </row>
    <row r="725" spans="2:7" ht="15" customHeight="1" x14ac:dyDescent="0.25">
      <c r="B725" s="94" t="s">
        <v>834</v>
      </c>
      <c r="C725" s="95" t="s">
        <v>867</v>
      </c>
      <c r="D725" s="94" t="s">
        <v>190</v>
      </c>
      <c r="E725" s="94">
        <v>3384</v>
      </c>
      <c r="F725" s="100">
        <f t="shared" si="12"/>
        <v>0</v>
      </c>
      <c r="G725" s="68"/>
    </row>
    <row r="726" spans="2:7" ht="15" customHeight="1" x14ac:dyDescent="0.25">
      <c r="B726" s="94" t="s">
        <v>834</v>
      </c>
      <c r="C726" s="95" t="s">
        <v>869</v>
      </c>
      <c r="D726" s="94" t="s">
        <v>144</v>
      </c>
      <c r="E726" s="94">
        <v>3725</v>
      </c>
      <c r="F726" s="100">
        <f t="shared" si="12"/>
        <v>20</v>
      </c>
      <c r="G726" s="68"/>
    </row>
    <row r="727" spans="2:7" ht="15" customHeight="1" x14ac:dyDescent="0.25">
      <c r="B727" s="94" t="s">
        <v>834</v>
      </c>
      <c r="C727" s="95" t="s">
        <v>871</v>
      </c>
      <c r="D727" s="94" t="s">
        <v>137</v>
      </c>
      <c r="E727" s="94">
        <v>3725</v>
      </c>
      <c r="F727" s="100">
        <f t="shared" si="12"/>
        <v>40</v>
      </c>
      <c r="G727" s="68"/>
    </row>
    <row r="728" spans="2:7" ht="15" customHeight="1" x14ac:dyDescent="0.25">
      <c r="B728" s="94" t="s">
        <v>834</v>
      </c>
      <c r="C728" s="95" t="s">
        <v>873</v>
      </c>
      <c r="D728" s="94" t="s">
        <v>142</v>
      </c>
      <c r="E728" s="94">
        <v>2860</v>
      </c>
      <c r="F728" s="100">
        <f t="shared" si="12"/>
        <v>10</v>
      </c>
      <c r="G728" s="68"/>
    </row>
    <row r="729" spans="2:7" ht="15" customHeight="1" x14ac:dyDescent="0.25">
      <c r="B729" s="94" t="s">
        <v>834</v>
      </c>
      <c r="C729" s="95" t="s">
        <v>875</v>
      </c>
      <c r="D729" s="94" t="s">
        <v>137</v>
      </c>
      <c r="E729" s="94">
        <v>2988</v>
      </c>
      <c r="F729" s="100">
        <f t="shared" si="12"/>
        <v>40</v>
      </c>
      <c r="G729" s="68"/>
    </row>
    <row r="730" spans="2:7" ht="15" customHeight="1" x14ac:dyDescent="0.25">
      <c r="B730" s="94" t="s">
        <v>834</v>
      </c>
      <c r="C730" s="95" t="s">
        <v>877</v>
      </c>
      <c r="D730" s="94" t="s">
        <v>137</v>
      </c>
      <c r="E730" s="94">
        <v>3450</v>
      </c>
      <c r="F730" s="100">
        <f t="shared" si="12"/>
        <v>40</v>
      </c>
      <c r="G730" s="68"/>
    </row>
    <row r="731" spans="2:7" ht="15" customHeight="1" x14ac:dyDescent="0.25">
      <c r="B731" s="94" t="s">
        <v>834</v>
      </c>
      <c r="C731" s="95" t="s">
        <v>879</v>
      </c>
      <c r="D731" s="94" t="s">
        <v>153</v>
      </c>
      <c r="E731" s="94">
        <v>3410</v>
      </c>
      <c r="F731" s="100">
        <f t="shared" si="12"/>
        <v>20</v>
      </c>
      <c r="G731" s="68"/>
    </row>
    <row r="732" spans="2:7" ht="15" customHeight="1" x14ac:dyDescent="0.25">
      <c r="B732" s="94" t="s">
        <v>834</v>
      </c>
      <c r="C732" s="95" t="s">
        <v>881</v>
      </c>
      <c r="D732" s="94" t="s">
        <v>137</v>
      </c>
      <c r="E732" s="94">
        <v>3346</v>
      </c>
      <c r="F732" s="100">
        <f t="shared" si="12"/>
        <v>40</v>
      </c>
      <c r="G732" s="68"/>
    </row>
    <row r="733" spans="2:7" ht="15" customHeight="1" x14ac:dyDescent="0.25">
      <c r="B733" s="94" t="s">
        <v>834</v>
      </c>
      <c r="C733" s="95" t="s">
        <v>883</v>
      </c>
      <c r="D733" s="94" t="s">
        <v>190</v>
      </c>
      <c r="E733" s="94">
        <v>2700</v>
      </c>
      <c r="F733" s="100">
        <f t="shared" si="12"/>
        <v>0</v>
      </c>
      <c r="G733" s="68"/>
    </row>
    <row r="734" spans="2:7" ht="15" customHeight="1" x14ac:dyDescent="0.25">
      <c r="B734" s="94" t="s">
        <v>834</v>
      </c>
      <c r="C734" s="95" t="s">
        <v>885</v>
      </c>
      <c r="D734" s="94" t="s">
        <v>151</v>
      </c>
      <c r="E734" s="94">
        <v>2780</v>
      </c>
      <c r="F734" s="100">
        <f t="shared" si="12"/>
        <v>0</v>
      </c>
      <c r="G734" s="68"/>
    </row>
    <row r="735" spans="2:7" ht="15" customHeight="1" x14ac:dyDescent="0.25">
      <c r="B735" s="94" t="s">
        <v>834</v>
      </c>
      <c r="C735" s="95" t="s">
        <v>887</v>
      </c>
      <c r="D735" s="94" t="s">
        <v>139</v>
      </c>
      <c r="E735" s="94">
        <v>2780</v>
      </c>
      <c r="F735" s="100">
        <f t="shared" si="12"/>
        <v>0</v>
      </c>
      <c r="G735" s="68"/>
    </row>
    <row r="736" spans="2:7" ht="15" customHeight="1" x14ac:dyDescent="0.25">
      <c r="B736" s="94" t="s">
        <v>889</v>
      </c>
      <c r="C736" s="95" t="s">
        <v>890</v>
      </c>
      <c r="D736" s="94" t="s">
        <v>179</v>
      </c>
      <c r="E736" s="94">
        <v>2248</v>
      </c>
      <c r="F736" s="100">
        <f t="shared" si="12"/>
        <v>10</v>
      </c>
      <c r="G736" s="68"/>
    </row>
    <row r="737" spans="2:7" ht="15" customHeight="1" x14ac:dyDescent="0.25">
      <c r="B737" s="94" t="s">
        <v>889</v>
      </c>
      <c r="C737" s="95" t="s">
        <v>892</v>
      </c>
      <c r="D737" s="94" t="s">
        <v>179</v>
      </c>
      <c r="E737" s="94">
        <v>2375</v>
      </c>
      <c r="F737" s="100">
        <f t="shared" si="12"/>
        <v>10</v>
      </c>
      <c r="G737" s="68"/>
    </row>
    <row r="738" spans="2:7" ht="15" customHeight="1" x14ac:dyDescent="0.25">
      <c r="B738" s="94" t="s">
        <v>889</v>
      </c>
      <c r="C738" s="95" t="s">
        <v>894</v>
      </c>
      <c r="D738" s="94" t="s">
        <v>179</v>
      </c>
      <c r="E738" s="94">
        <v>2469</v>
      </c>
      <c r="F738" s="100">
        <f t="shared" si="12"/>
        <v>10</v>
      </c>
      <c r="G738" s="68"/>
    </row>
    <row r="739" spans="2:7" ht="15" customHeight="1" x14ac:dyDescent="0.25">
      <c r="B739" s="94" t="s">
        <v>889</v>
      </c>
      <c r="C739" s="95" t="s">
        <v>896</v>
      </c>
      <c r="D739" s="94" t="s">
        <v>184</v>
      </c>
      <c r="E739" s="94">
        <v>2552</v>
      </c>
      <c r="F739" s="100">
        <f t="shared" si="12"/>
        <v>10</v>
      </c>
      <c r="G739" s="68"/>
    </row>
    <row r="740" spans="2:7" ht="15" customHeight="1" x14ac:dyDescent="0.25">
      <c r="B740" s="94" t="s">
        <v>889</v>
      </c>
      <c r="C740" s="95" t="s">
        <v>898</v>
      </c>
      <c r="D740" s="94" t="s">
        <v>144</v>
      </c>
      <c r="E740" s="94">
        <v>2756</v>
      </c>
      <c r="F740" s="100">
        <f t="shared" si="12"/>
        <v>20</v>
      </c>
      <c r="G740" s="68"/>
    </row>
    <row r="741" spans="2:7" ht="15" customHeight="1" x14ac:dyDescent="0.25">
      <c r="B741" s="94" t="s">
        <v>889</v>
      </c>
      <c r="C741" s="95" t="s">
        <v>900</v>
      </c>
      <c r="D741" s="94" t="s">
        <v>144</v>
      </c>
      <c r="E741" s="94">
        <v>2469</v>
      </c>
      <c r="F741" s="100">
        <f t="shared" si="12"/>
        <v>20</v>
      </c>
      <c r="G741" s="68"/>
    </row>
    <row r="742" spans="2:7" ht="15" customHeight="1" x14ac:dyDescent="0.25">
      <c r="B742" s="94" t="s">
        <v>889</v>
      </c>
      <c r="C742" s="95" t="s">
        <v>902</v>
      </c>
      <c r="D742" s="94" t="s">
        <v>137</v>
      </c>
      <c r="E742" s="94"/>
      <c r="F742" s="100">
        <f t="shared" si="12"/>
        <v>40</v>
      </c>
      <c r="G742" s="68"/>
    </row>
    <row r="743" spans="2:7" ht="15" customHeight="1" x14ac:dyDescent="0.25">
      <c r="B743" s="94" t="s">
        <v>889</v>
      </c>
      <c r="C743" s="95" t="s">
        <v>904</v>
      </c>
      <c r="D743" s="94" t="s">
        <v>137</v>
      </c>
      <c r="E743" s="94"/>
      <c r="F743" s="100">
        <f t="shared" si="12"/>
        <v>40</v>
      </c>
      <c r="G743" s="68"/>
    </row>
    <row r="744" spans="2:7" ht="15" customHeight="1" x14ac:dyDescent="0.25">
      <c r="B744" s="94" t="s">
        <v>889</v>
      </c>
      <c r="C744" s="95" t="s">
        <v>906</v>
      </c>
      <c r="D744" s="94" t="s">
        <v>153</v>
      </c>
      <c r="E744" s="94">
        <v>2248</v>
      </c>
      <c r="F744" s="100">
        <f t="shared" si="12"/>
        <v>20</v>
      </c>
      <c r="G744" s="68"/>
    </row>
    <row r="745" spans="2:7" ht="15" customHeight="1" x14ac:dyDescent="0.25">
      <c r="B745" s="94" t="s">
        <v>889</v>
      </c>
      <c r="C745" s="95" t="s">
        <v>908</v>
      </c>
      <c r="D745" s="94" t="s">
        <v>144</v>
      </c>
      <c r="E745" s="94">
        <v>2374</v>
      </c>
      <c r="F745" s="100">
        <f t="shared" si="12"/>
        <v>20</v>
      </c>
      <c r="G745" s="68"/>
    </row>
    <row r="746" spans="2:7" ht="15" customHeight="1" x14ac:dyDescent="0.25">
      <c r="B746" s="94" t="s">
        <v>889</v>
      </c>
      <c r="C746" s="96">
        <v>912</v>
      </c>
      <c r="D746" s="94" t="s">
        <v>173</v>
      </c>
      <c r="E746" s="94">
        <v>2095</v>
      </c>
      <c r="F746" s="100">
        <f t="shared" si="12"/>
        <v>0</v>
      </c>
      <c r="G746" s="68"/>
    </row>
    <row r="747" spans="2:7" ht="15" customHeight="1" x14ac:dyDescent="0.25">
      <c r="B747" s="94" t="s">
        <v>889</v>
      </c>
      <c r="C747" s="95" t="s">
        <v>911</v>
      </c>
      <c r="D747" s="94" t="s">
        <v>173</v>
      </c>
      <c r="E747" s="94">
        <v>2138</v>
      </c>
      <c r="F747" s="100">
        <f t="shared" si="12"/>
        <v>0</v>
      </c>
      <c r="G747" s="68"/>
    </row>
    <row r="748" spans="2:7" ht="15" customHeight="1" x14ac:dyDescent="0.25">
      <c r="B748" s="94" t="s">
        <v>889</v>
      </c>
      <c r="C748" s="95" t="s">
        <v>913</v>
      </c>
      <c r="D748" s="94" t="s">
        <v>142</v>
      </c>
      <c r="E748" s="94">
        <v>2070</v>
      </c>
      <c r="F748" s="100">
        <f t="shared" si="12"/>
        <v>10</v>
      </c>
      <c r="G748" s="68"/>
    </row>
    <row r="749" spans="2:7" ht="15" customHeight="1" x14ac:dyDescent="0.25">
      <c r="B749" s="94" t="s">
        <v>889</v>
      </c>
      <c r="C749" s="95" t="s">
        <v>916</v>
      </c>
      <c r="D749" s="94" t="s">
        <v>170</v>
      </c>
      <c r="E749" s="94">
        <v>2635</v>
      </c>
      <c r="F749" s="100">
        <f t="shared" si="12"/>
        <v>0</v>
      </c>
      <c r="G749" s="68"/>
    </row>
    <row r="750" spans="2:7" ht="15" customHeight="1" x14ac:dyDescent="0.25">
      <c r="B750" s="94" t="s">
        <v>889</v>
      </c>
      <c r="C750" s="95" t="s">
        <v>918</v>
      </c>
      <c r="D750" s="94" t="s">
        <v>173</v>
      </c>
      <c r="E750" s="94">
        <v>2734</v>
      </c>
      <c r="F750" s="100">
        <f t="shared" si="12"/>
        <v>0</v>
      </c>
      <c r="G750" s="68"/>
    </row>
    <row r="751" spans="2:7" ht="15" customHeight="1" x14ac:dyDescent="0.25">
      <c r="B751" s="94" t="s">
        <v>889</v>
      </c>
      <c r="C751" s="95" t="s">
        <v>921</v>
      </c>
      <c r="D751" s="94" t="s">
        <v>142</v>
      </c>
      <c r="E751" s="94">
        <v>2734</v>
      </c>
      <c r="F751" s="100">
        <f t="shared" si="12"/>
        <v>10</v>
      </c>
      <c r="G751" s="68"/>
    </row>
    <row r="752" spans="2:7" ht="15" customHeight="1" x14ac:dyDescent="0.25">
      <c r="B752" s="94" t="s">
        <v>889</v>
      </c>
      <c r="C752" s="95" t="s">
        <v>923</v>
      </c>
      <c r="D752" s="94" t="s">
        <v>179</v>
      </c>
      <c r="E752" s="94">
        <v>2601</v>
      </c>
      <c r="F752" s="100">
        <f t="shared" si="12"/>
        <v>10</v>
      </c>
      <c r="G752" s="68"/>
    </row>
    <row r="753" spans="2:7" ht="15" customHeight="1" x14ac:dyDescent="0.25">
      <c r="B753" s="94" t="s">
        <v>889</v>
      </c>
      <c r="C753" s="95" t="s">
        <v>925</v>
      </c>
      <c r="D753" s="94" t="s">
        <v>153</v>
      </c>
      <c r="E753" s="94">
        <v>3200</v>
      </c>
      <c r="F753" s="100">
        <f t="shared" si="12"/>
        <v>20</v>
      </c>
      <c r="G753" s="68"/>
    </row>
    <row r="754" spans="2:7" ht="15" customHeight="1" x14ac:dyDescent="0.25">
      <c r="B754" s="94" t="s">
        <v>889</v>
      </c>
      <c r="C754" s="95" t="s">
        <v>927</v>
      </c>
      <c r="D754" s="94" t="s">
        <v>173</v>
      </c>
      <c r="E754" s="94">
        <v>2779</v>
      </c>
      <c r="F754" s="100">
        <f t="shared" si="12"/>
        <v>0</v>
      </c>
      <c r="G754" s="68"/>
    </row>
    <row r="755" spans="2:7" ht="15" customHeight="1" x14ac:dyDescent="0.25">
      <c r="B755" s="94" t="s">
        <v>889</v>
      </c>
      <c r="C755" s="95" t="s">
        <v>930</v>
      </c>
      <c r="D755" s="94" t="s">
        <v>173</v>
      </c>
      <c r="E755" s="94">
        <v>2844</v>
      </c>
      <c r="F755" s="100">
        <f t="shared" si="12"/>
        <v>0</v>
      </c>
      <c r="G755" s="68"/>
    </row>
    <row r="756" spans="2:7" ht="15" customHeight="1" x14ac:dyDescent="0.25">
      <c r="B756" s="94" t="s">
        <v>889</v>
      </c>
      <c r="C756" s="95" t="s">
        <v>932</v>
      </c>
      <c r="D756" s="94" t="s">
        <v>173</v>
      </c>
      <c r="E756" s="94">
        <v>2866</v>
      </c>
      <c r="F756" s="100">
        <f t="shared" si="12"/>
        <v>0</v>
      </c>
      <c r="G756" s="68"/>
    </row>
    <row r="757" spans="2:7" ht="15" customHeight="1" x14ac:dyDescent="0.25">
      <c r="B757" s="94" t="s">
        <v>889</v>
      </c>
      <c r="C757" s="95" t="s">
        <v>934</v>
      </c>
      <c r="D757" s="94" t="s">
        <v>179</v>
      </c>
      <c r="E757" s="94">
        <v>2975</v>
      </c>
      <c r="F757" s="100">
        <f t="shared" si="12"/>
        <v>10</v>
      </c>
      <c r="G757" s="68"/>
    </row>
    <row r="758" spans="2:7" ht="15" customHeight="1" x14ac:dyDescent="0.25">
      <c r="B758" s="94" t="s">
        <v>889</v>
      </c>
      <c r="C758" s="95" t="s">
        <v>936</v>
      </c>
      <c r="D758" s="94" t="s">
        <v>144</v>
      </c>
      <c r="E758" s="94">
        <v>2892</v>
      </c>
      <c r="F758" s="100">
        <f t="shared" si="12"/>
        <v>20</v>
      </c>
      <c r="G758" s="68"/>
    </row>
    <row r="759" spans="2:7" ht="15" customHeight="1" x14ac:dyDescent="0.25">
      <c r="B759" s="94" t="s">
        <v>889</v>
      </c>
      <c r="C759" s="95" t="s">
        <v>937</v>
      </c>
      <c r="D759" s="94" t="s">
        <v>144</v>
      </c>
      <c r="E759" s="94">
        <v>2899</v>
      </c>
      <c r="F759" s="100">
        <f t="shared" si="12"/>
        <v>20</v>
      </c>
      <c r="G759" s="68"/>
    </row>
    <row r="760" spans="2:7" ht="15" customHeight="1" x14ac:dyDescent="0.25">
      <c r="B760" s="94" t="s">
        <v>889</v>
      </c>
      <c r="C760" s="95" t="s">
        <v>939</v>
      </c>
      <c r="D760" s="94" t="s">
        <v>137</v>
      </c>
      <c r="E760" s="94">
        <v>2998</v>
      </c>
      <c r="F760" s="100">
        <f t="shared" si="12"/>
        <v>40</v>
      </c>
      <c r="G760" s="68"/>
    </row>
    <row r="761" spans="2:7" ht="15" customHeight="1" x14ac:dyDescent="0.25">
      <c r="B761" s="94" t="s">
        <v>889</v>
      </c>
      <c r="C761" s="96">
        <v>959</v>
      </c>
      <c r="D761" s="94" t="s">
        <v>137</v>
      </c>
      <c r="E761" s="94"/>
      <c r="F761" s="100">
        <f t="shared" si="12"/>
        <v>40</v>
      </c>
      <c r="G761" s="68"/>
    </row>
    <row r="762" spans="2:7" ht="15" customHeight="1" x14ac:dyDescent="0.25">
      <c r="B762" s="94" t="s">
        <v>889</v>
      </c>
      <c r="C762" s="95" t="s">
        <v>942</v>
      </c>
      <c r="D762" s="94" t="s">
        <v>147</v>
      </c>
      <c r="E762" s="94">
        <v>2970</v>
      </c>
      <c r="F762" s="100">
        <f t="shared" si="12"/>
        <v>20</v>
      </c>
      <c r="G762" s="68"/>
    </row>
    <row r="763" spans="2:7" ht="15" customHeight="1" x14ac:dyDescent="0.25">
      <c r="B763" s="94" t="s">
        <v>889</v>
      </c>
      <c r="C763" s="95" t="s">
        <v>944</v>
      </c>
      <c r="D763" s="94" t="s">
        <v>147</v>
      </c>
      <c r="E763" s="94">
        <v>3190</v>
      </c>
      <c r="F763" s="100">
        <f t="shared" si="12"/>
        <v>20</v>
      </c>
      <c r="G763" s="68"/>
    </row>
    <row r="764" spans="2:7" ht="15" customHeight="1" x14ac:dyDescent="0.25">
      <c r="B764" s="94" t="s">
        <v>889</v>
      </c>
      <c r="C764" s="95" t="s">
        <v>946</v>
      </c>
      <c r="D764" s="94" t="s">
        <v>137</v>
      </c>
      <c r="E764" s="94"/>
      <c r="F764" s="100">
        <f t="shared" si="12"/>
        <v>40</v>
      </c>
      <c r="G764" s="68"/>
    </row>
    <row r="765" spans="2:7" ht="15" customHeight="1" x14ac:dyDescent="0.25">
      <c r="B765" s="94" t="s">
        <v>889</v>
      </c>
      <c r="C765" s="95" t="s">
        <v>949</v>
      </c>
      <c r="D765" s="94" t="s">
        <v>271</v>
      </c>
      <c r="E765" s="94">
        <v>2820</v>
      </c>
      <c r="F765" s="100">
        <f t="shared" si="12"/>
        <v>30</v>
      </c>
      <c r="G765" s="68"/>
    </row>
    <row r="766" spans="2:7" ht="15" customHeight="1" x14ac:dyDescent="0.25">
      <c r="B766" s="94" t="s">
        <v>889</v>
      </c>
      <c r="C766" s="95" t="s">
        <v>951</v>
      </c>
      <c r="D766" s="94" t="s">
        <v>137</v>
      </c>
      <c r="E766" s="94"/>
      <c r="F766" s="100">
        <f t="shared" si="12"/>
        <v>40</v>
      </c>
      <c r="G766" s="68"/>
    </row>
    <row r="767" spans="2:7" ht="15" customHeight="1" x14ac:dyDescent="0.25">
      <c r="B767" s="94" t="s">
        <v>889</v>
      </c>
      <c r="C767" s="95" t="s">
        <v>953</v>
      </c>
      <c r="D767" s="94" t="s">
        <v>137</v>
      </c>
      <c r="E767" s="94"/>
      <c r="F767" s="100">
        <f t="shared" si="12"/>
        <v>40</v>
      </c>
      <c r="G767" s="68"/>
    </row>
    <row r="768" spans="2:7" ht="15" customHeight="1" x14ac:dyDescent="0.25">
      <c r="B768" s="94" t="s">
        <v>889</v>
      </c>
      <c r="C768" s="96">
        <v>968</v>
      </c>
      <c r="D768" s="94" t="s">
        <v>144</v>
      </c>
      <c r="E768" s="94">
        <v>2910</v>
      </c>
      <c r="F768" s="100">
        <f t="shared" si="12"/>
        <v>20</v>
      </c>
      <c r="G768" s="68"/>
    </row>
    <row r="769" spans="2:7" ht="15" customHeight="1" x14ac:dyDescent="0.25">
      <c r="B769" s="94" t="s">
        <v>889</v>
      </c>
      <c r="C769" s="95" t="s">
        <v>958</v>
      </c>
      <c r="D769" s="94" t="s">
        <v>137</v>
      </c>
      <c r="E769" s="94"/>
      <c r="F769" s="100">
        <f t="shared" si="12"/>
        <v>40</v>
      </c>
      <c r="G769" s="68"/>
    </row>
    <row r="770" spans="2:7" ht="15" customHeight="1" x14ac:dyDescent="0.25">
      <c r="B770" s="94" t="s">
        <v>889</v>
      </c>
      <c r="C770" s="95" t="s">
        <v>960</v>
      </c>
      <c r="D770" s="94" t="s">
        <v>137</v>
      </c>
      <c r="E770" s="94">
        <v>3064</v>
      </c>
      <c r="F770" s="100">
        <f t="shared" si="12"/>
        <v>40</v>
      </c>
      <c r="G770" s="68"/>
    </row>
    <row r="771" spans="2:7" ht="15" customHeight="1" x14ac:dyDescent="0.25">
      <c r="B771" s="94" t="s">
        <v>889</v>
      </c>
      <c r="C771" s="95" t="s">
        <v>962</v>
      </c>
      <c r="D771" s="94" t="s">
        <v>137</v>
      </c>
      <c r="E771" s="94"/>
      <c r="F771" s="100">
        <f t="shared" si="12"/>
        <v>40</v>
      </c>
      <c r="G771" s="68"/>
    </row>
    <row r="772" spans="2:7" ht="15" customHeight="1" x14ac:dyDescent="0.25">
      <c r="B772" s="94" t="s">
        <v>889</v>
      </c>
      <c r="C772" s="95" t="s">
        <v>964</v>
      </c>
      <c r="D772" s="94" t="s">
        <v>137</v>
      </c>
      <c r="E772" s="94"/>
      <c r="F772" s="100">
        <f t="shared" si="12"/>
        <v>40</v>
      </c>
      <c r="G772" s="68"/>
    </row>
    <row r="773" spans="2:7" ht="15" customHeight="1" x14ac:dyDescent="0.25">
      <c r="B773" s="94" t="s">
        <v>889</v>
      </c>
      <c r="C773" s="95" t="s">
        <v>966</v>
      </c>
      <c r="D773" s="94" t="s">
        <v>137</v>
      </c>
      <c r="E773" s="94"/>
      <c r="F773" s="100">
        <f t="shared" si="12"/>
        <v>40</v>
      </c>
      <c r="G773" s="68"/>
    </row>
    <row r="774" spans="2:7" ht="15" customHeight="1" x14ac:dyDescent="0.25">
      <c r="B774" s="94" t="s">
        <v>889</v>
      </c>
      <c r="C774" s="95" t="s">
        <v>968</v>
      </c>
      <c r="D774" s="94" t="s">
        <v>137</v>
      </c>
      <c r="E774" s="94"/>
      <c r="F774" s="100">
        <f t="shared" ref="F774:F837" si="13">IF(D774="ST ",$J$3,IF(D774="PTC** ",$J$4,IF(D774="PTC* ",$J$5,IF(D774="PTC ",$J$6,IF(D774="PTD** ",$J$7,IF(D774="PTD* ",$J$8,IF(D774="PTD ",$J$9,IF(D774="PTE** ",$J$10,IF(D774="PTE* ",$J$11,IF(D774="PTE ",$J$12,IF(D774="PTF** ",$J$13,IF(D774="PTF* ",$J$14,IF(D774="PTF ",$J$15,IF(D774="PTG** ",$J$16,IF(D774="PTG* ",$J$17,IF(D774="PTG ",$J$18,"Other"))))))))))))))))</f>
        <v>40</v>
      </c>
      <c r="G774" s="68"/>
    </row>
    <row r="775" spans="2:7" ht="15" customHeight="1" x14ac:dyDescent="0.25">
      <c r="B775" s="94" t="s">
        <v>889</v>
      </c>
      <c r="C775" s="95" t="s">
        <v>970</v>
      </c>
      <c r="D775" s="94" t="s">
        <v>137</v>
      </c>
      <c r="E775" s="94"/>
      <c r="F775" s="100">
        <f t="shared" si="13"/>
        <v>40</v>
      </c>
      <c r="G775" s="68"/>
    </row>
    <row r="776" spans="2:7" ht="15" customHeight="1" x14ac:dyDescent="0.25">
      <c r="B776" s="94" t="s">
        <v>889</v>
      </c>
      <c r="C776" s="95" t="s">
        <v>972</v>
      </c>
      <c r="D776" s="94" t="s">
        <v>137</v>
      </c>
      <c r="E776" s="94"/>
      <c r="F776" s="100">
        <f t="shared" si="13"/>
        <v>40</v>
      </c>
      <c r="G776" s="68"/>
    </row>
    <row r="777" spans="2:7" ht="15" customHeight="1" x14ac:dyDescent="0.25">
      <c r="B777" s="94" t="s">
        <v>889</v>
      </c>
      <c r="C777" s="95" t="s">
        <v>974</v>
      </c>
      <c r="D777" s="94" t="s">
        <v>137</v>
      </c>
      <c r="E777" s="94"/>
      <c r="F777" s="100">
        <f t="shared" si="13"/>
        <v>40</v>
      </c>
      <c r="G777" s="68"/>
    </row>
    <row r="778" spans="2:7" ht="15" customHeight="1" x14ac:dyDescent="0.25">
      <c r="B778" s="94" t="s">
        <v>889</v>
      </c>
      <c r="C778" s="95" t="s">
        <v>976</v>
      </c>
      <c r="D778" s="94" t="s">
        <v>137</v>
      </c>
      <c r="E778" s="94"/>
      <c r="F778" s="100">
        <f t="shared" si="13"/>
        <v>40</v>
      </c>
      <c r="G778" s="68"/>
    </row>
    <row r="779" spans="2:7" ht="15" customHeight="1" x14ac:dyDescent="0.25">
      <c r="B779" s="94" t="s">
        <v>889</v>
      </c>
      <c r="C779" s="95" t="s">
        <v>978</v>
      </c>
      <c r="D779" s="94" t="s">
        <v>137</v>
      </c>
      <c r="E779" s="94"/>
      <c r="F779" s="100">
        <f t="shared" si="13"/>
        <v>40</v>
      </c>
      <c r="G779" s="68"/>
    </row>
    <row r="780" spans="2:7" ht="15" customHeight="1" x14ac:dyDescent="0.25">
      <c r="B780" s="94" t="s">
        <v>889</v>
      </c>
      <c r="C780" s="95" t="s">
        <v>980</v>
      </c>
      <c r="D780" s="94" t="s">
        <v>137</v>
      </c>
      <c r="E780" s="94"/>
      <c r="F780" s="100">
        <f t="shared" si="13"/>
        <v>40</v>
      </c>
      <c r="G780" s="68"/>
    </row>
    <row r="781" spans="2:7" x14ac:dyDescent="0.25">
      <c r="B781" s="94" t="s">
        <v>889</v>
      </c>
      <c r="C781" s="95" t="s">
        <v>982</v>
      </c>
      <c r="D781" s="94" t="s">
        <v>137</v>
      </c>
      <c r="E781" s="94"/>
      <c r="F781" s="100">
        <f t="shared" si="13"/>
        <v>40</v>
      </c>
      <c r="G781" s="68"/>
    </row>
    <row r="782" spans="2:7" x14ac:dyDescent="0.25">
      <c r="B782" s="94" t="s">
        <v>889</v>
      </c>
      <c r="C782" s="95" t="s">
        <v>985</v>
      </c>
      <c r="D782" s="94" t="s">
        <v>137</v>
      </c>
      <c r="E782" s="94"/>
      <c r="F782" s="100">
        <f t="shared" si="13"/>
        <v>40</v>
      </c>
      <c r="G782" s="68"/>
    </row>
    <row r="783" spans="2:7" ht="15" customHeight="1" x14ac:dyDescent="0.25">
      <c r="B783" s="94" t="s">
        <v>889</v>
      </c>
      <c r="C783" s="95" t="s">
        <v>987</v>
      </c>
      <c r="D783" s="94" t="s">
        <v>137</v>
      </c>
      <c r="E783" s="94"/>
      <c r="F783" s="100">
        <f t="shared" si="13"/>
        <v>40</v>
      </c>
      <c r="G783" s="68"/>
    </row>
    <row r="784" spans="2:7" x14ac:dyDescent="0.25">
      <c r="B784" s="94" t="s">
        <v>889</v>
      </c>
      <c r="C784" s="95" t="s">
        <v>989</v>
      </c>
      <c r="D784" s="94" t="s">
        <v>137</v>
      </c>
      <c r="E784" s="94"/>
      <c r="F784" s="100">
        <f t="shared" si="13"/>
        <v>40</v>
      </c>
      <c r="G784" s="68"/>
    </row>
    <row r="785" spans="2:7" ht="15" customHeight="1" x14ac:dyDescent="0.25">
      <c r="B785" s="94" t="s">
        <v>889</v>
      </c>
      <c r="C785" s="95" t="s">
        <v>991</v>
      </c>
      <c r="D785" s="94" t="s">
        <v>137</v>
      </c>
      <c r="E785" s="94"/>
      <c r="F785" s="100">
        <f t="shared" si="13"/>
        <v>40</v>
      </c>
      <c r="G785" s="68"/>
    </row>
    <row r="786" spans="2:7" ht="15" customHeight="1" x14ac:dyDescent="0.25">
      <c r="B786" s="94" t="s">
        <v>889</v>
      </c>
      <c r="C786" s="95" t="s">
        <v>993</v>
      </c>
      <c r="D786" s="94" t="s">
        <v>137</v>
      </c>
      <c r="E786" s="94"/>
      <c r="F786" s="100">
        <f t="shared" si="13"/>
        <v>40</v>
      </c>
      <c r="G786" s="68"/>
    </row>
    <row r="787" spans="2:7" ht="15" customHeight="1" x14ac:dyDescent="0.25">
      <c r="B787" s="94" t="s">
        <v>889</v>
      </c>
      <c r="C787" s="95" t="s">
        <v>995</v>
      </c>
      <c r="D787" s="94" t="s">
        <v>137</v>
      </c>
      <c r="E787" s="94"/>
      <c r="F787" s="100">
        <f t="shared" si="13"/>
        <v>40</v>
      </c>
      <c r="G787" s="68"/>
    </row>
    <row r="788" spans="2:7" x14ac:dyDescent="0.25">
      <c r="B788" s="94" t="s">
        <v>889</v>
      </c>
      <c r="C788" s="95" t="s">
        <v>997</v>
      </c>
      <c r="D788" s="94" t="s">
        <v>137</v>
      </c>
      <c r="E788" s="94"/>
      <c r="F788" s="100">
        <f t="shared" si="13"/>
        <v>40</v>
      </c>
      <c r="G788" s="68"/>
    </row>
    <row r="789" spans="2:7" ht="15" customHeight="1" x14ac:dyDescent="0.25">
      <c r="B789" s="94" t="s">
        <v>889</v>
      </c>
      <c r="C789" s="95" t="s">
        <v>1000</v>
      </c>
      <c r="D789" s="94" t="s">
        <v>137</v>
      </c>
      <c r="E789" s="94"/>
      <c r="F789" s="100">
        <f t="shared" si="13"/>
        <v>40</v>
      </c>
      <c r="G789" s="68"/>
    </row>
    <row r="790" spans="2:7" ht="15" customHeight="1" x14ac:dyDescent="0.25">
      <c r="B790" s="94" t="s">
        <v>889</v>
      </c>
      <c r="C790" s="95" t="s">
        <v>1002</v>
      </c>
      <c r="D790" s="94" t="s">
        <v>137</v>
      </c>
      <c r="E790" s="94"/>
      <c r="F790" s="100">
        <f t="shared" si="13"/>
        <v>40</v>
      </c>
      <c r="G790" s="68"/>
    </row>
    <row r="791" spans="2:7" ht="15" customHeight="1" x14ac:dyDescent="0.25">
      <c r="B791" s="94" t="s">
        <v>889</v>
      </c>
      <c r="C791" s="95" t="s">
        <v>1004</v>
      </c>
      <c r="D791" s="94" t="s">
        <v>137</v>
      </c>
      <c r="E791" s="94"/>
      <c r="F791" s="100">
        <f t="shared" si="13"/>
        <v>40</v>
      </c>
      <c r="G791" s="68"/>
    </row>
    <row r="792" spans="2:7" ht="15" customHeight="1" x14ac:dyDescent="0.25">
      <c r="B792" s="94" t="s">
        <v>889</v>
      </c>
      <c r="C792" s="95" t="s">
        <v>1006</v>
      </c>
      <c r="D792" s="94" t="s">
        <v>137</v>
      </c>
      <c r="E792" s="94"/>
      <c r="F792" s="100">
        <f t="shared" si="13"/>
        <v>40</v>
      </c>
      <c r="G792" s="68"/>
    </row>
    <row r="793" spans="2:7" ht="15" customHeight="1" x14ac:dyDescent="0.25">
      <c r="B793" s="94" t="s">
        <v>889</v>
      </c>
      <c r="C793" s="95" t="s">
        <v>1008</v>
      </c>
      <c r="D793" s="94" t="s">
        <v>137</v>
      </c>
      <c r="E793" s="94"/>
      <c r="F793" s="100">
        <f t="shared" si="13"/>
        <v>40</v>
      </c>
      <c r="G793" s="68"/>
    </row>
    <row r="794" spans="2:7" ht="15" customHeight="1" x14ac:dyDescent="0.25">
      <c r="B794" s="94" t="s">
        <v>889</v>
      </c>
      <c r="C794" s="95" t="s">
        <v>1011</v>
      </c>
      <c r="D794" s="94" t="s">
        <v>137</v>
      </c>
      <c r="E794" s="94"/>
      <c r="F794" s="100">
        <f t="shared" si="13"/>
        <v>40</v>
      </c>
      <c r="G794" s="68"/>
    </row>
    <row r="795" spans="2:7" ht="15" customHeight="1" x14ac:dyDescent="0.25">
      <c r="B795" s="94" t="s">
        <v>889</v>
      </c>
      <c r="C795" s="95" t="s">
        <v>1013</v>
      </c>
      <c r="D795" s="94" t="s">
        <v>137</v>
      </c>
      <c r="E795" s="94"/>
      <c r="F795" s="100">
        <f t="shared" si="13"/>
        <v>40</v>
      </c>
      <c r="G795" s="68"/>
    </row>
    <row r="796" spans="2:7" ht="15" customHeight="1" x14ac:dyDescent="0.25">
      <c r="B796" s="94" t="s">
        <v>889</v>
      </c>
      <c r="C796" s="95" t="s">
        <v>1015</v>
      </c>
      <c r="D796" s="94" t="s">
        <v>137</v>
      </c>
      <c r="E796" s="94"/>
      <c r="F796" s="100">
        <f t="shared" si="13"/>
        <v>40</v>
      </c>
      <c r="G796" s="68"/>
    </row>
    <row r="797" spans="2:7" ht="15" customHeight="1" x14ac:dyDescent="0.25">
      <c r="B797" s="94" t="s">
        <v>889</v>
      </c>
      <c r="C797" s="95" t="s">
        <v>1017</v>
      </c>
      <c r="D797" s="94" t="s">
        <v>179</v>
      </c>
      <c r="E797" s="94">
        <v>2822</v>
      </c>
      <c r="F797" s="100">
        <f t="shared" si="13"/>
        <v>10</v>
      </c>
      <c r="G797" s="68"/>
    </row>
    <row r="798" spans="2:7" ht="15" customHeight="1" x14ac:dyDescent="0.25">
      <c r="B798" s="94" t="s">
        <v>889</v>
      </c>
      <c r="C798" s="95" t="s">
        <v>1019</v>
      </c>
      <c r="D798" s="94" t="s">
        <v>184</v>
      </c>
      <c r="E798" s="94">
        <v>2900</v>
      </c>
      <c r="F798" s="100">
        <f t="shared" si="13"/>
        <v>10</v>
      </c>
      <c r="G798" s="68"/>
    </row>
    <row r="799" spans="2:7" ht="15" customHeight="1" x14ac:dyDescent="0.25">
      <c r="B799" s="94" t="s">
        <v>889</v>
      </c>
      <c r="C799" s="95" t="s">
        <v>1021</v>
      </c>
      <c r="D799" s="94" t="s">
        <v>153</v>
      </c>
      <c r="E799" s="94">
        <v>2920</v>
      </c>
      <c r="F799" s="100">
        <f t="shared" si="13"/>
        <v>20</v>
      </c>
      <c r="G799" s="68"/>
    </row>
    <row r="800" spans="2:7" ht="15" customHeight="1" x14ac:dyDescent="0.25">
      <c r="B800" s="94" t="s">
        <v>889</v>
      </c>
      <c r="C800" s="95" t="s">
        <v>1023</v>
      </c>
      <c r="D800" s="94" t="s">
        <v>144</v>
      </c>
      <c r="E800" s="94">
        <v>2855</v>
      </c>
      <c r="F800" s="100">
        <f t="shared" si="13"/>
        <v>20</v>
      </c>
      <c r="G800" s="68"/>
    </row>
    <row r="801" spans="2:7" ht="15" customHeight="1" x14ac:dyDescent="0.25">
      <c r="B801" s="94" t="s">
        <v>889</v>
      </c>
      <c r="C801" s="95" t="s">
        <v>1025</v>
      </c>
      <c r="D801" s="94" t="s">
        <v>147</v>
      </c>
      <c r="E801" s="94">
        <v>2855</v>
      </c>
      <c r="F801" s="100">
        <f t="shared" si="13"/>
        <v>20</v>
      </c>
      <c r="G801" s="68"/>
    </row>
    <row r="802" spans="2:7" ht="15" customHeight="1" x14ac:dyDescent="0.25">
      <c r="B802" s="94" t="s">
        <v>889</v>
      </c>
      <c r="C802" s="95" t="s">
        <v>1027</v>
      </c>
      <c r="D802" s="94" t="s">
        <v>137</v>
      </c>
      <c r="E802" s="94">
        <v>2880</v>
      </c>
      <c r="F802" s="100">
        <f t="shared" si="13"/>
        <v>40</v>
      </c>
      <c r="G802" s="68"/>
    </row>
    <row r="803" spans="2:7" ht="15" customHeight="1" x14ac:dyDescent="0.25">
      <c r="B803" s="94" t="s">
        <v>889</v>
      </c>
      <c r="C803" s="95" t="s">
        <v>1029</v>
      </c>
      <c r="D803" s="94" t="s">
        <v>137</v>
      </c>
      <c r="E803" s="94">
        <v>2965</v>
      </c>
      <c r="F803" s="100">
        <f t="shared" si="13"/>
        <v>40</v>
      </c>
      <c r="G803" s="68"/>
    </row>
    <row r="804" spans="2:7" ht="15" customHeight="1" x14ac:dyDescent="0.25">
      <c r="B804" s="94" t="s">
        <v>889</v>
      </c>
      <c r="C804" s="95" t="s">
        <v>1031</v>
      </c>
      <c r="D804" s="94" t="s">
        <v>147</v>
      </c>
      <c r="E804" s="94">
        <v>2950</v>
      </c>
      <c r="F804" s="100">
        <f t="shared" si="13"/>
        <v>20</v>
      </c>
      <c r="G804" s="68"/>
    </row>
    <row r="805" spans="2:7" ht="15" customHeight="1" x14ac:dyDescent="0.25">
      <c r="B805" s="94" t="s">
        <v>889</v>
      </c>
      <c r="C805" s="95" t="s">
        <v>1033</v>
      </c>
      <c r="D805" s="94" t="s">
        <v>137</v>
      </c>
      <c r="E805" s="94">
        <v>2911</v>
      </c>
      <c r="F805" s="100">
        <f t="shared" si="13"/>
        <v>40</v>
      </c>
      <c r="G805" s="68"/>
    </row>
    <row r="806" spans="2:7" ht="15" customHeight="1" x14ac:dyDescent="0.25">
      <c r="B806" s="94" t="s">
        <v>889</v>
      </c>
      <c r="C806" s="95" t="s">
        <v>1035</v>
      </c>
      <c r="D806" s="94" t="s">
        <v>137</v>
      </c>
      <c r="E806" s="94"/>
      <c r="F806" s="100">
        <f t="shared" si="13"/>
        <v>40</v>
      </c>
      <c r="G806" s="68"/>
    </row>
    <row r="807" spans="2:7" ht="15" customHeight="1" x14ac:dyDescent="0.25">
      <c r="B807" s="94" t="s">
        <v>889</v>
      </c>
      <c r="C807" s="95" t="s">
        <v>1037</v>
      </c>
      <c r="D807" s="94" t="s">
        <v>137</v>
      </c>
      <c r="E807" s="94"/>
      <c r="F807" s="100">
        <f t="shared" si="13"/>
        <v>40</v>
      </c>
      <c r="G807" s="68"/>
    </row>
    <row r="808" spans="2:7" ht="15" customHeight="1" x14ac:dyDescent="0.25">
      <c r="B808" s="94" t="s">
        <v>889</v>
      </c>
      <c r="C808" s="95" t="s">
        <v>1039</v>
      </c>
      <c r="D808" s="94" t="s">
        <v>137</v>
      </c>
      <c r="E808" s="94"/>
      <c r="F808" s="100">
        <f t="shared" si="13"/>
        <v>40</v>
      </c>
      <c r="G808" s="68"/>
    </row>
    <row r="809" spans="2:7" ht="15" customHeight="1" x14ac:dyDescent="0.25">
      <c r="B809" s="94" t="s">
        <v>889</v>
      </c>
      <c r="C809" s="95" t="s">
        <v>1041</v>
      </c>
      <c r="D809" s="94" t="s">
        <v>137</v>
      </c>
      <c r="E809" s="94"/>
      <c r="F809" s="100">
        <f t="shared" si="13"/>
        <v>40</v>
      </c>
      <c r="G809" s="68"/>
    </row>
    <row r="810" spans="2:7" ht="15" customHeight="1" x14ac:dyDescent="0.25">
      <c r="B810" s="94" t="s">
        <v>889</v>
      </c>
      <c r="C810" s="95" t="s">
        <v>1043</v>
      </c>
      <c r="D810" s="94" t="s">
        <v>139</v>
      </c>
      <c r="E810" s="94">
        <v>4950</v>
      </c>
      <c r="F810" s="100">
        <f t="shared" si="13"/>
        <v>0</v>
      </c>
      <c r="G810" s="68"/>
    </row>
    <row r="811" spans="2:7" ht="15" customHeight="1" x14ac:dyDescent="0.25">
      <c r="B811" s="94" t="s">
        <v>889</v>
      </c>
      <c r="C811" s="95" t="s">
        <v>1045</v>
      </c>
      <c r="D811" s="94" t="s">
        <v>137</v>
      </c>
      <c r="E811" s="94">
        <v>5191</v>
      </c>
      <c r="F811" s="100">
        <f t="shared" si="13"/>
        <v>40</v>
      </c>
      <c r="G811" s="68"/>
    </row>
    <row r="812" spans="2:7" ht="15" customHeight="1" x14ac:dyDescent="0.25">
      <c r="B812" s="94" t="s">
        <v>889</v>
      </c>
      <c r="C812" s="95" t="s">
        <v>1047</v>
      </c>
      <c r="D812" s="94" t="s">
        <v>137</v>
      </c>
      <c r="E812" s="94">
        <v>2900</v>
      </c>
      <c r="F812" s="100">
        <f t="shared" si="13"/>
        <v>40</v>
      </c>
      <c r="G812" s="68"/>
    </row>
    <row r="813" spans="2:7" ht="15" customHeight="1" x14ac:dyDescent="0.25">
      <c r="B813" s="94" t="s">
        <v>889</v>
      </c>
      <c r="C813" s="95" t="s">
        <v>938</v>
      </c>
      <c r="D813" s="94" t="s">
        <v>137</v>
      </c>
      <c r="E813" s="94"/>
      <c r="F813" s="100">
        <f t="shared" si="13"/>
        <v>40</v>
      </c>
      <c r="G813" s="68"/>
    </row>
    <row r="814" spans="2:7" ht="15" customHeight="1" x14ac:dyDescent="0.25">
      <c r="B814" s="94" t="s">
        <v>889</v>
      </c>
      <c r="C814" s="95" t="s">
        <v>940</v>
      </c>
      <c r="D814" s="94" t="s">
        <v>137</v>
      </c>
      <c r="E814" s="94"/>
      <c r="F814" s="100">
        <f t="shared" si="13"/>
        <v>40</v>
      </c>
      <c r="G814" s="68"/>
    </row>
    <row r="815" spans="2:7" ht="15" customHeight="1" x14ac:dyDescent="0.25">
      <c r="B815" s="94" t="s">
        <v>889</v>
      </c>
      <c r="C815" s="95" t="s">
        <v>941</v>
      </c>
      <c r="D815" s="94" t="s">
        <v>137</v>
      </c>
      <c r="E815" s="94"/>
      <c r="F815" s="100">
        <f t="shared" si="13"/>
        <v>40</v>
      </c>
      <c r="G815" s="68"/>
    </row>
    <row r="816" spans="2:7" ht="15" customHeight="1" x14ac:dyDescent="0.25">
      <c r="B816" s="94" t="s">
        <v>889</v>
      </c>
      <c r="C816" s="95" t="s">
        <v>943</v>
      </c>
      <c r="D816" s="94" t="s">
        <v>137</v>
      </c>
      <c r="E816" s="94"/>
      <c r="F816" s="100">
        <f t="shared" si="13"/>
        <v>40</v>
      </c>
      <c r="G816" s="68"/>
    </row>
    <row r="817" spans="2:7" ht="15" customHeight="1" x14ac:dyDescent="0.25">
      <c r="B817" s="94" t="s">
        <v>889</v>
      </c>
      <c r="C817" s="95" t="s">
        <v>945</v>
      </c>
      <c r="D817" s="94" t="s">
        <v>137</v>
      </c>
      <c r="E817" s="94"/>
      <c r="F817" s="100">
        <f t="shared" si="13"/>
        <v>40</v>
      </c>
      <c r="G817" s="68"/>
    </row>
    <row r="818" spans="2:7" ht="15" customHeight="1" x14ac:dyDescent="0.25">
      <c r="B818" s="94" t="s">
        <v>947</v>
      </c>
      <c r="C818" s="95" t="s">
        <v>948</v>
      </c>
      <c r="D818" s="94" t="s">
        <v>134</v>
      </c>
      <c r="E818" s="94">
        <v>2030</v>
      </c>
      <c r="F818" s="100">
        <f t="shared" si="13"/>
        <v>0</v>
      </c>
      <c r="G818" s="68"/>
    </row>
    <row r="819" spans="2:7" ht="15" customHeight="1" x14ac:dyDescent="0.25">
      <c r="B819" s="94" t="s">
        <v>947</v>
      </c>
      <c r="C819" s="95" t="s">
        <v>950</v>
      </c>
      <c r="D819" s="94" t="s">
        <v>190</v>
      </c>
      <c r="E819" s="94">
        <v>2030</v>
      </c>
      <c r="F819" s="100">
        <f t="shared" si="13"/>
        <v>0</v>
      </c>
      <c r="G819" s="68"/>
    </row>
    <row r="820" spans="2:7" ht="15" customHeight="1" x14ac:dyDescent="0.25">
      <c r="B820" s="94" t="s">
        <v>947</v>
      </c>
      <c r="C820" s="95" t="s">
        <v>952</v>
      </c>
      <c r="D820" s="94" t="s">
        <v>170</v>
      </c>
      <c r="E820" s="94">
        <v>2161</v>
      </c>
      <c r="F820" s="100">
        <f t="shared" si="13"/>
        <v>0</v>
      </c>
      <c r="G820" s="68"/>
    </row>
    <row r="821" spans="2:7" ht="15" customHeight="1" x14ac:dyDescent="0.25">
      <c r="B821" s="94" t="s">
        <v>954</v>
      </c>
      <c r="C821" s="95" t="s">
        <v>955</v>
      </c>
      <c r="D821" s="94" t="s">
        <v>137</v>
      </c>
      <c r="E821" s="94"/>
      <c r="F821" s="100">
        <f t="shared" si="13"/>
        <v>40</v>
      </c>
      <c r="G821" s="68"/>
    </row>
    <row r="822" spans="2:7" ht="15" customHeight="1" x14ac:dyDescent="0.25">
      <c r="B822" s="94" t="s">
        <v>956</v>
      </c>
      <c r="C822" s="95" t="s">
        <v>957</v>
      </c>
      <c r="D822" s="94" t="s">
        <v>173</v>
      </c>
      <c r="E822" s="94">
        <v>2875</v>
      </c>
      <c r="F822" s="100">
        <f t="shared" si="13"/>
        <v>0</v>
      </c>
      <c r="G822" s="68"/>
    </row>
    <row r="823" spans="2:7" ht="15" customHeight="1" x14ac:dyDescent="0.25">
      <c r="B823" s="94" t="s">
        <v>956</v>
      </c>
      <c r="C823" s="95" t="s">
        <v>959</v>
      </c>
      <c r="D823" s="94" t="s">
        <v>173</v>
      </c>
      <c r="E823" s="94">
        <v>2900</v>
      </c>
      <c r="F823" s="100">
        <f t="shared" si="13"/>
        <v>0</v>
      </c>
      <c r="G823" s="68"/>
    </row>
    <row r="824" spans="2:7" ht="15" customHeight="1" x14ac:dyDescent="0.25">
      <c r="B824" s="94" t="s">
        <v>956</v>
      </c>
      <c r="C824" s="95" t="s">
        <v>961</v>
      </c>
      <c r="D824" s="94" t="s">
        <v>142</v>
      </c>
      <c r="E824" s="94">
        <v>3265</v>
      </c>
      <c r="F824" s="100">
        <f t="shared" si="13"/>
        <v>10</v>
      </c>
      <c r="G824" s="68"/>
    </row>
    <row r="825" spans="2:7" ht="15" customHeight="1" x14ac:dyDescent="0.25">
      <c r="B825" s="94" t="s">
        <v>956</v>
      </c>
      <c r="C825" s="95" t="s">
        <v>963</v>
      </c>
      <c r="D825" s="94" t="s">
        <v>153</v>
      </c>
      <c r="E825" s="94">
        <v>3179</v>
      </c>
      <c r="F825" s="100">
        <f t="shared" si="13"/>
        <v>20</v>
      </c>
      <c r="G825" s="68"/>
    </row>
    <row r="826" spans="2:7" ht="15" customHeight="1" x14ac:dyDescent="0.25">
      <c r="B826" s="94" t="s">
        <v>956</v>
      </c>
      <c r="C826" s="95" t="s">
        <v>965</v>
      </c>
      <c r="D826" s="94" t="s">
        <v>144</v>
      </c>
      <c r="E826" s="94">
        <v>3208</v>
      </c>
      <c r="F826" s="100">
        <f t="shared" si="13"/>
        <v>20</v>
      </c>
      <c r="G826" s="68"/>
    </row>
    <row r="827" spans="2:7" ht="15" customHeight="1" x14ac:dyDescent="0.25">
      <c r="B827" s="94" t="s">
        <v>956</v>
      </c>
      <c r="C827" s="95" t="s">
        <v>967</v>
      </c>
      <c r="D827" s="94" t="s">
        <v>142</v>
      </c>
      <c r="E827" s="94">
        <v>3030</v>
      </c>
      <c r="F827" s="100">
        <f t="shared" si="13"/>
        <v>10</v>
      </c>
      <c r="G827" s="68"/>
    </row>
    <row r="828" spans="2:7" ht="15" customHeight="1" x14ac:dyDescent="0.25">
      <c r="B828" s="94" t="s">
        <v>956</v>
      </c>
      <c r="C828" s="95" t="s">
        <v>969</v>
      </c>
      <c r="D828" s="94" t="s">
        <v>173</v>
      </c>
      <c r="E828" s="94">
        <v>2990</v>
      </c>
      <c r="F828" s="100">
        <f t="shared" si="13"/>
        <v>0</v>
      </c>
      <c r="G828" s="68"/>
    </row>
    <row r="829" spans="2:7" ht="15" customHeight="1" x14ac:dyDescent="0.25">
      <c r="B829" s="94" t="s">
        <v>956</v>
      </c>
      <c r="C829" s="95" t="s">
        <v>971</v>
      </c>
      <c r="D829" s="94" t="s">
        <v>173</v>
      </c>
      <c r="E829" s="94">
        <v>3175</v>
      </c>
      <c r="F829" s="100">
        <f t="shared" si="13"/>
        <v>0</v>
      </c>
      <c r="G829" s="68"/>
    </row>
    <row r="830" spans="2:7" ht="15" customHeight="1" x14ac:dyDescent="0.25">
      <c r="B830" s="94" t="s">
        <v>956</v>
      </c>
      <c r="C830" s="95" t="s">
        <v>973</v>
      </c>
      <c r="D830" s="94" t="s">
        <v>184</v>
      </c>
      <c r="E830" s="94">
        <v>3285</v>
      </c>
      <c r="F830" s="100">
        <f t="shared" si="13"/>
        <v>10</v>
      </c>
      <c r="G830" s="68"/>
    </row>
    <row r="831" spans="2:7" ht="15" customHeight="1" x14ac:dyDescent="0.25">
      <c r="B831" s="94" t="s">
        <v>956</v>
      </c>
      <c r="C831" s="95" t="s">
        <v>975</v>
      </c>
      <c r="D831" s="94" t="s">
        <v>179</v>
      </c>
      <c r="E831" s="94">
        <v>3170</v>
      </c>
      <c r="F831" s="100">
        <f t="shared" si="13"/>
        <v>10</v>
      </c>
      <c r="G831" s="68"/>
    </row>
    <row r="832" spans="2:7" ht="15" customHeight="1" x14ac:dyDescent="0.25">
      <c r="B832" s="94" t="s">
        <v>956</v>
      </c>
      <c r="C832" s="95" t="s">
        <v>977</v>
      </c>
      <c r="D832" s="94" t="s">
        <v>179</v>
      </c>
      <c r="E832" s="94">
        <v>3470</v>
      </c>
      <c r="F832" s="100">
        <f t="shared" si="13"/>
        <v>10</v>
      </c>
      <c r="G832" s="68"/>
    </row>
    <row r="833" spans="2:7" ht="15" customHeight="1" x14ac:dyDescent="0.25">
      <c r="B833" s="94" t="s">
        <v>956</v>
      </c>
      <c r="C833" s="95" t="s">
        <v>979</v>
      </c>
      <c r="D833" s="94" t="s">
        <v>142</v>
      </c>
      <c r="E833" s="94">
        <v>3470</v>
      </c>
      <c r="F833" s="100">
        <f t="shared" si="13"/>
        <v>10</v>
      </c>
      <c r="G833" s="68"/>
    </row>
    <row r="834" spans="2:7" ht="15" customHeight="1" x14ac:dyDescent="0.25">
      <c r="B834" s="94" t="s">
        <v>956</v>
      </c>
      <c r="C834" s="95" t="s">
        <v>981</v>
      </c>
      <c r="D834" s="94" t="s">
        <v>190</v>
      </c>
      <c r="E834" s="94">
        <v>2560</v>
      </c>
      <c r="F834" s="100">
        <f t="shared" si="13"/>
        <v>0</v>
      </c>
      <c r="G834" s="68"/>
    </row>
    <row r="835" spans="2:7" ht="15" customHeight="1" x14ac:dyDescent="0.25">
      <c r="B835" s="94" t="s">
        <v>983</v>
      </c>
      <c r="C835" s="95" t="s">
        <v>984</v>
      </c>
      <c r="D835" s="94" t="s">
        <v>151</v>
      </c>
      <c r="E835" s="94">
        <v>2653</v>
      </c>
      <c r="F835" s="100">
        <f t="shared" si="13"/>
        <v>0</v>
      </c>
      <c r="G835" s="68"/>
    </row>
    <row r="836" spans="2:7" ht="15" customHeight="1" x14ac:dyDescent="0.25">
      <c r="B836" s="94" t="s">
        <v>983</v>
      </c>
      <c r="C836" s="95" t="s">
        <v>986</v>
      </c>
      <c r="D836" s="94" t="s">
        <v>170</v>
      </c>
      <c r="E836" s="94">
        <v>2766</v>
      </c>
      <c r="F836" s="100">
        <f t="shared" si="13"/>
        <v>0</v>
      </c>
      <c r="G836" s="68"/>
    </row>
    <row r="837" spans="2:7" ht="15" customHeight="1" x14ac:dyDescent="0.25">
      <c r="B837" s="94" t="s">
        <v>983</v>
      </c>
      <c r="C837" s="95" t="s">
        <v>988</v>
      </c>
      <c r="D837" s="94" t="s">
        <v>179</v>
      </c>
      <c r="E837" s="94">
        <v>2945</v>
      </c>
      <c r="F837" s="100">
        <f t="shared" si="13"/>
        <v>10</v>
      </c>
      <c r="G837" s="68"/>
    </row>
    <row r="838" spans="2:7" ht="15" customHeight="1" x14ac:dyDescent="0.25">
      <c r="B838" s="94" t="s">
        <v>983</v>
      </c>
      <c r="C838" s="95" t="s">
        <v>990</v>
      </c>
      <c r="D838" s="94" t="s">
        <v>173</v>
      </c>
      <c r="E838" s="94">
        <v>2933</v>
      </c>
      <c r="F838" s="100">
        <f t="shared" ref="F838:F904" si="14">IF(D838="ST ",$J$3,IF(D838="PTC** ",$J$4,IF(D838="PTC* ",$J$5,IF(D838="PTC ",$J$6,IF(D838="PTD** ",$J$7,IF(D838="PTD* ",$J$8,IF(D838="PTD ",$J$9,IF(D838="PTE** ",$J$10,IF(D838="PTE* ",$J$11,IF(D838="PTE ",$J$12,IF(D838="PTF** ",$J$13,IF(D838="PTF* ",$J$14,IF(D838="PTF ",$J$15,IF(D838="PTG** ",$J$16,IF(D838="PTG* ",$J$17,IF(D838="PTG ",$J$18,"Other"))))))))))))))))</f>
        <v>0</v>
      </c>
      <c r="G838" s="68"/>
    </row>
    <row r="839" spans="2:7" ht="15" customHeight="1" x14ac:dyDescent="0.25">
      <c r="B839" s="94" t="s">
        <v>983</v>
      </c>
      <c r="C839" s="95" t="s">
        <v>992</v>
      </c>
      <c r="D839" s="94" t="s">
        <v>137</v>
      </c>
      <c r="E839" s="94">
        <v>2990</v>
      </c>
      <c r="F839" s="100">
        <f t="shared" si="14"/>
        <v>40</v>
      </c>
      <c r="G839" s="68"/>
    </row>
    <row r="840" spans="2:7" ht="15" customHeight="1" x14ac:dyDescent="0.25">
      <c r="B840" s="94" t="s">
        <v>983</v>
      </c>
      <c r="C840" s="95" t="s">
        <v>994</v>
      </c>
      <c r="D840" s="94" t="s">
        <v>151</v>
      </c>
      <c r="E840" s="94">
        <v>2437</v>
      </c>
      <c r="F840" s="100">
        <f t="shared" si="14"/>
        <v>0</v>
      </c>
      <c r="G840" s="68"/>
    </row>
    <row r="841" spans="2:7" ht="15" customHeight="1" x14ac:dyDescent="0.25">
      <c r="B841" s="94" t="s">
        <v>983</v>
      </c>
      <c r="C841" s="95" t="s">
        <v>996</v>
      </c>
      <c r="D841" s="94" t="s">
        <v>190</v>
      </c>
      <c r="E841" s="94">
        <v>2345</v>
      </c>
      <c r="F841" s="100">
        <f t="shared" si="14"/>
        <v>0</v>
      </c>
      <c r="G841" s="68"/>
    </row>
    <row r="842" spans="2:7" ht="15" customHeight="1" x14ac:dyDescent="0.25">
      <c r="B842" s="94" t="s">
        <v>998</v>
      </c>
      <c r="C842" s="95" t="s">
        <v>999</v>
      </c>
      <c r="D842" s="94" t="s">
        <v>151</v>
      </c>
      <c r="E842" s="94">
        <v>2905</v>
      </c>
      <c r="F842" s="100">
        <f t="shared" si="14"/>
        <v>0</v>
      </c>
      <c r="G842" s="68"/>
    </row>
    <row r="843" spans="2:7" ht="15" customHeight="1" x14ac:dyDescent="0.25">
      <c r="B843" s="94" t="s">
        <v>998</v>
      </c>
      <c r="C843" s="95" t="s">
        <v>1001</v>
      </c>
      <c r="D843" s="94" t="s">
        <v>173</v>
      </c>
      <c r="E843" s="94">
        <v>3030</v>
      </c>
      <c r="F843" s="100">
        <f t="shared" si="14"/>
        <v>0</v>
      </c>
      <c r="G843" s="68"/>
    </row>
    <row r="844" spans="2:7" ht="15" customHeight="1" x14ac:dyDescent="0.25">
      <c r="B844" s="94" t="s">
        <v>998</v>
      </c>
      <c r="C844" s="95" t="s">
        <v>1003</v>
      </c>
      <c r="D844" s="94" t="s">
        <v>190</v>
      </c>
      <c r="E844" s="94">
        <v>2340</v>
      </c>
      <c r="F844" s="100">
        <f t="shared" si="14"/>
        <v>0</v>
      </c>
      <c r="G844" s="68"/>
    </row>
    <row r="845" spans="2:7" ht="15" customHeight="1" x14ac:dyDescent="0.25">
      <c r="B845" s="94" t="s">
        <v>998</v>
      </c>
      <c r="C845" s="95" t="s">
        <v>1005</v>
      </c>
      <c r="D845" s="94" t="s">
        <v>134</v>
      </c>
      <c r="E845" s="94">
        <v>2415</v>
      </c>
      <c r="F845" s="100">
        <f t="shared" si="14"/>
        <v>0</v>
      </c>
      <c r="G845" s="68"/>
    </row>
    <row r="846" spans="2:7" ht="15" customHeight="1" x14ac:dyDescent="0.25">
      <c r="B846" s="94" t="s">
        <v>998</v>
      </c>
      <c r="C846" s="95" t="s">
        <v>1007</v>
      </c>
      <c r="D846" s="94" t="s">
        <v>153</v>
      </c>
      <c r="E846" s="94">
        <v>2940</v>
      </c>
      <c r="F846" s="100">
        <f t="shared" si="14"/>
        <v>20</v>
      </c>
      <c r="G846" s="68"/>
    </row>
    <row r="847" spans="2:7" ht="15" customHeight="1" x14ac:dyDescent="0.25">
      <c r="B847" s="94" t="s">
        <v>998</v>
      </c>
      <c r="C847" s="95" t="s">
        <v>1311</v>
      </c>
      <c r="D847" s="94" t="s">
        <v>144</v>
      </c>
      <c r="E847" s="94">
        <v>2870</v>
      </c>
      <c r="F847" s="100">
        <f t="shared" ref="F847" si="15">IF(D847="ST ",$J$3,IF(D847="PTC** ",$J$4,IF(D847="PTC* ",$J$5,IF(D847="PTC ",$J$6,IF(D847="PTD** ",$J$7,IF(D847="PTD* ",$J$8,IF(D847="PTD ",$J$9,IF(D847="PTE** ",$J$10,IF(D847="PTE* ",$J$11,IF(D847="PTE ",$J$12,IF(D847="PTF** ",$J$13,IF(D847="PTF* ",$J$14,IF(D847="PTF ",$J$15,IF(D847="PTG** ",$J$16,IF(D847="PTG* ",$J$17,IF(D847="PTG ",$J$18,"Other"))))))))))))))))</f>
        <v>20</v>
      </c>
      <c r="G847" s="68"/>
    </row>
    <row r="848" spans="2:7" ht="15" customHeight="1" x14ac:dyDescent="0.25">
      <c r="B848" s="94" t="s">
        <v>1009</v>
      </c>
      <c r="C848" s="95" t="s">
        <v>1010</v>
      </c>
      <c r="D848" s="94" t="s">
        <v>153</v>
      </c>
      <c r="E848" s="94">
        <v>2940</v>
      </c>
      <c r="F848" s="100">
        <f t="shared" si="14"/>
        <v>20</v>
      </c>
      <c r="G848" s="68"/>
    </row>
    <row r="849" spans="2:7" ht="15" customHeight="1" x14ac:dyDescent="0.25">
      <c r="B849" s="94" t="s">
        <v>1009</v>
      </c>
      <c r="C849" s="95" t="s">
        <v>1312</v>
      </c>
      <c r="D849" s="94" t="s">
        <v>144</v>
      </c>
      <c r="E849" s="94">
        <v>2870</v>
      </c>
      <c r="F849" s="100">
        <f t="shared" ref="F849" si="16">IF(D849="ST ",$J$3,IF(D849="PTC** ",$J$4,IF(D849="PTC* ",$J$5,IF(D849="PTC ",$J$6,IF(D849="PTD** ",$J$7,IF(D849="PTD* ",$J$8,IF(D849="PTD ",$J$9,IF(D849="PTE** ",$J$10,IF(D849="PTE* ",$J$11,IF(D849="PTE ",$J$12,IF(D849="PTF** ",$J$13,IF(D849="PTF* ",$J$14,IF(D849="PTF ",$J$15,IF(D849="PTG** ",$J$16,IF(D849="PTG* ",$J$17,IF(D849="PTG ",$J$18,"Other"))))))))))))))))</f>
        <v>20</v>
      </c>
      <c r="G849" s="68"/>
    </row>
    <row r="850" spans="2:7" ht="15" customHeight="1" x14ac:dyDescent="0.25">
      <c r="B850" s="94" t="s">
        <v>1009</v>
      </c>
      <c r="C850" s="95" t="s">
        <v>1012</v>
      </c>
      <c r="D850" s="94" t="s">
        <v>173</v>
      </c>
      <c r="E850" s="94">
        <v>3225</v>
      </c>
      <c r="F850" s="100">
        <f t="shared" si="14"/>
        <v>0</v>
      </c>
      <c r="G850" s="68"/>
    </row>
    <row r="851" spans="2:7" ht="15" customHeight="1" x14ac:dyDescent="0.25">
      <c r="B851" s="94" t="s">
        <v>1009</v>
      </c>
      <c r="C851" s="95" t="s">
        <v>1014</v>
      </c>
      <c r="D851" s="94" t="s">
        <v>142</v>
      </c>
      <c r="E851" s="94">
        <v>3270</v>
      </c>
      <c r="F851" s="100">
        <f t="shared" si="14"/>
        <v>10</v>
      </c>
      <c r="G851" s="68"/>
    </row>
    <row r="852" spans="2:7" ht="15" customHeight="1" x14ac:dyDescent="0.25">
      <c r="B852" s="94" t="s">
        <v>1009</v>
      </c>
      <c r="C852" s="95" t="s">
        <v>1016</v>
      </c>
      <c r="D852" s="94" t="s">
        <v>170</v>
      </c>
      <c r="E852" s="94">
        <v>2605</v>
      </c>
      <c r="F852" s="100">
        <f t="shared" si="14"/>
        <v>0</v>
      </c>
      <c r="G852" s="68"/>
    </row>
    <row r="853" spans="2:7" ht="15" customHeight="1" x14ac:dyDescent="0.25">
      <c r="B853" s="94" t="s">
        <v>1009</v>
      </c>
      <c r="C853" s="95" t="s">
        <v>1018</v>
      </c>
      <c r="D853" s="94" t="s">
        <v>170</v>
      </c>
      <c r="E853" s="94">
        <v>2325</v>
      </c>
      <c r="F853" s="100">
        <f t="shared" si="14"/>
        <v>0</v>
      </c>
      <c r="G853" s="68"/>
    </row>
    <row r="854" spans="2:7" ht="15" customHeight="1" x14ac:dyDescent="0.25">
      <c r="B854" s="94" t="s">
        <v>1009</v>
      </c>
      <c r="C854" s="95" t="s">
        <v>1020</v>
      </c>
      <c r="D854" s="94" t="s">
        <v>173</v>
      </c>
      <c r="E854" s="94">
        <v>2730</v>
      </c>
      <c r="F854" s="100">
        <f t="shared" si="14"/>
        <v>0</v>
      </c>
      <c r="G854" s="68"/>
    </row>
    <row r="855" spans="2:7" ht="15" customHeight="1" x14ac:dyDescent="0.25">
      <c r="B855" s="94" t="s">
        <v>1009</v>
      </c>
      <c r="C855" s="95" t="s">
        <v>1022</v>
      </c>
      <c r="D855" s="94" t="s">
        <v>142</v>
      </c>
      <c r="E855" s="94">
        <v>2840</v>
      </c>
      <c r="F855" s="100">
        <f t="shared" si="14"/>
        <v>10</v>
      </c>
      <c r="G855" s="68"/>
    </row>
    <row r="856" spans="2:7" ht="15" customHeight="1" x14ac:dyDescent="0.25">
      <c r="B856" s="94" t="s">
        <v>1009</v>
      </c>
      <c r="C856" s="95" t="s">
        <v>1024</v>
      </c>
      <c r="D856" s="94" t="s">
        <v>173</v>
      </c>
      <c r="E856" s="94">
        <v>2972</v>
      </c>
      <c r="F856" s="100">
        <f t="shared" si="14"/>
        <v>0</v>
      </c>
      <c r="G856" s="68"/>
    </row>
    <row r="857" spans="2:7" ht="15" customHeight="1" x14ac:dyDescent="0.25">
      <c r="B857" s="94" t="s">
        <v>1009</v>
      </c>
      <c r="C857" s="95" t="s">
        <v>1026</v>
      </c>
      <c r="D857" s="94" t="s">
        <v>142</v>
      </c>
      <c r="E857" s="94">
        <v>3016</v>
      </c>
      <c r="F857" s="100">
        <f t="shared" si="14"/>
        <v>10</v>
      </c>
      <c r="G857" s="68"/>
    </row>
    <row r="858" spans="2:7" ht="15" customHeight="1" x14ac:dyDescent="0.25">
      <c r="B858" s="94" t="s">
        <v>1009</v>
      </c>
      <c r="C858" s="95" t="s">
        <v>1028</v>
      </c>
      <c r="D858" s="94" t="s">
        <v>151</v>
      </c>
      <c r="E858" s="94">
        <v>2830</v>
      </c>
      <c r="F858" s="100">
        <f t="shared" si="14"/>
        <v>0</v>
      </c>
      <c r="G858" s="68"/>
    </row>
    <row r="859" spans="2:7" ht="15" customHeight="1" x14ac:dyDescent="0.25">
      <c r="B859" s="94" t="s">
        <v>1009</v>
      </c>
      <c r="C859" s="95" t="s">
        <v>1030</v>
      </c>
      <c r="D859" s="94" t="s">
        <v>139</v>
      </c>
      <c r="E859" s="94">
        <v>2885</v>
      </c>
      <c r="F859" s="100">
        <f t="shared" si="14"/>
        <v>0</v>
      </c>
      <c r="G859" s="68"/>
    </row>
    <row r="860" spans="2:7" ht="15" customHeight="1" x14ac:dyDescent="0.25">
      <c r="B860" s="94" t="s">
        <v>1009</v>
      </c>
      <c r="C860" s="95" t="s">
        <v>1032</v>
      </c>
      <c r="D860" s="94" t="s">
        <v>139</v>
      </c>
      <c r="E860" s="94">
        <v>3100</v>
      </c>
      <c r="F860" s="100">
        <f t="shared" si="14"/>
        <v>0</v>
      </c>
      <c r="G860" s="68"/>
    </row>
    <row r="861" spans="2:7" ht="15" customHeight="1" x14ac:dyDescent="0.25">
      <c r="B861" s="94" t="s">
        <v>1009</v>
      </c>
      <c r="C861" s="95" t="s">
        <v>1034</v>
      </c>
      <c r="D861" s="94" t="s">
        <v>173</v>
      </c>
      <c r="E861" s="94">
        <v>3200</v>
      </c>
      <c r="F861" s="100">
        <f t="shared" si="14"/>
        <v>0</v>
      </c>
      <c r="G861" s="68"/>
    </row>
    <row r="862" spans="2:7" ht="15" customHeight="1" x14ac:dyDescent="0.25">
      <c r="B862" s="94" t="s">
        <v>1009</v>
      </c>
      <c r="C862" s="95" t="s">
        <v>1036</v>
      </c>
      <c r="D862" s="94" t="s">
        <v>144</v>
      </c>
      <c r="E862" s="94">
        <v>3300</v>
      </c>
      <c r="F862" s="100">
        <f t="shared" si="14"/>
        <v>20</v>
      </c>
      <c r="G862" s="68"/>
    </row>
    <row r="863" spans="2:7" ht="15" customHeight="1" x14ac:dyDescent="0.25">
      <c r="B863" s="94" t="s">
        <v>1009</v>
      </c>
      <c r="C863" s="95" t="s">
        <v>1038</v>
      </c>
      <c r="D863" s="94" t="s">
        <v>142</v>
      </c>
      <c r="E863" s="94">
        <v>3545</v>
      </c>
      <c r="F863" s="100">
        <f t="shared" si="14"/>
        <v>10</v>
      </c>
      <c r="G863" s="68"/>
    </row>
    <row r="864" spans="2:7" ht="15" customHeight="1" x14ac:dyDescent="0.25">
      <c r="B864" s="94" t="s">
        <v>1009</v>
      </c>
      <c r="C864" s="95" t="s">
        <v>1040</v>
      </c>
      <c r="D864" s="94" t="s">
        <v>139</v>
      </c>
      <c r="E864" s="94">
        <v>3630</v>
      </c>
      <c r="F864" s="100">
        <f t="shared" si="14"/>
        <v>0</v>
      </c>
      <c r="G864" s="68"/>
    </row>
    <row r="865" spans="2:7" ht="15" customHeight="1" x14ac:dyDescent="0.25">
      <c r="B865" s="94" t="s">
        <v>1009</v>
      </c>
      <c r="C865" s="95" t="s">
        <v>1042</v>
      </c>
      <c r="D865" s="94" t="s">
        <v>142</v>
      </c>
      <c r="E865" s="94">
        <v>3610</v>
      </c>
      <c r="F865" s="100">
        <f t="shared" si="14"/>
        <v>10</v>
      </c>
      <c r="G865" s="68"/>
    </row>
    <row r="866" spans="2:7" ht="15" customHeight="1" x14ac:dyDescent="0.25">
      <c r="B866" s="94" t="s">
        <v>1009</v>
      </c>
      <c r="C866" s="95" t="s">
        <v>1044</v>
      </c>
      <c r="D866" s="94" t="s">
        <v>179</v>
      </c>
      <c r="E866" s="94">
        <v>3415</v>
      </c>
      <c r="F866" s="100">
        <f t="shared" si="14"/>
        <v>10</v>
      </c>
      <c r="G866" s="68"/>
    </row>
    <row r="867" spans="2:7" ht="15" customHeight="1" x14ac:dyDescent="0.25">
      <c r="B867" s="94" t="s">
        <v>1009</v>
      </c>
      <c r="C867" s="95" t="s">
        <v>1046</v>
      </c>
      <c r="D867" s="94" t="s">
        <v>142</v>
      </c>
      <c r="E867" s="94">
        <v>3535</v>
      </c>
      <c r="F867" s="100">
        <f t="shared" si="14"/>
        <v>10</v>
      </c>
      <c r="G867" s="68"/>
    </row>
    <row r="868" spans="2:7" ht="15" customHeight="1" x14ac:dyDescent="0.25">
      <c r="B868" s="94" t="s">
        <v>1009</v>
      </c>
      <c r="C868" s="95" t="s">
        <v>1048</v>
      </c>
      <c r="D868" s="94" t="s">
        <v>142</v>
      </c>
      <c r="E868" s="94">
        <v>3375</v>
      </c>
      <c r="F868" s="100">
        <f t="shared" si="14"/>
        <v>10</v>
      </c>
      <c r="G868" s="68"/>
    </row>
    <row r="869" spans="2:7" ht="15" customHeight="1" x14ac:dyDescent="0.25">
      <c r="B869" s="94" t="s">
        <v>1009</v>
      </c>
      <c r="C869" s="95" t="s">
        <v>1049</v>
      </c>
      <c r="D869" s="94" t="s">
        <v>153</v>
      </c>
      <c r="E869" s="94">
        <v>3085</v>
      </c>
      <c r="F869" s="100">
        <f t="shared" si="14"/>
        <v>20</v>
      </c>
      <c r="G869" s="68"/>
    </row>
    <row r="870" spans="2:7" ht="15" customHeight="1" x14ac:dyDescent="0.25">
      <c r="B870" s="94" t="s">
        <v>1009</v>
      </c>
      <c r="C870" s="95" t="s">
        <v>1052</v>
      </c>
      <c r="D870" s="94" t="s">
        <v>585</v>
      </c>
      <c r="E870" s="94"/>
      <c r="F870" s="100">
        <f t="shared" si="14"/>
        <v>30</v>
      </c>
    </row>
    <row r="871" spans="2:7" ht="15" customHeight="1" x14ac:dyDescent="0.25">
      <c r="B871" s="94" t="s">
        <v>1009</v>
      </c>
      <c r="C871" s="95" t="s">
        <v>1054</v>
      </c>
      <c r="D871" s="94" t="s">
        <v>144</v>
      </c>
      <c r="E871" s="94">
        <v>3140</v>
      </c>
      <c r="F871" s="100">
        <f t="shared" si="14"/>
        <v>20</v>
      </c>
    </row>
    <row r="872" spans="2:7" ht="15" customHeight="1" x14ac:dyDescent="0.25">
      <c r="B872" s="94" t="s">
        <v>1009</v>
      </c>
      <c r="C872" s="95" t="s">
        <v>1056</v>
      </c>
      <c r="D872" s="94" t="s">
        <v>585</v>
      </c>
      <c r="E872" s="94"/>
      <c r="F872" s="100">
        <f t="shared" si="14"/>
        <v>30</v>
      </c>
    </row>
    <row r="873" spans="2:7" ht="15" customHeight="1" x14ac:dyDescent="0.25">
      <c r="B873" s="94" t="s">
        <v>1009</v>
      </c>
      <c r="C873" s="95" t="s">
        <v>1058</v>
      </c>
      <c r="D873" s="94" t="s">
        <v>137</v>
      </c>
      <c r="E873" s="94"/>
      <c r="F873" s="100">
        <f t="shared" si="14"/>
        <v>40</v>
      </c>
    </row>
    <row r="874" spans="2:7" ht="15" customHeight="1" x14ac:dyDescent="0.25">
      <c r="B874" s="94" t="s">
        <v>1009</v>
      </c>
      <c r="C874" s="95" t="s">
        <v>1060</v>
      </c>
      <c r="D874" s="94" t="s">
        <v>137</v>
      </c>
      <c r="E874" s="94"/>
      <c r="F874" s="100">
        <f t="shared" si="14"/>
        <v>40</v>
      </c>
    </row>
    <row r="875" spans="2:7" x14ac:dyDescent="0.25">
      <c r="B875" s="94" t="s">
        <v>1009</v>
      </c>
      <c r="C875" s="95" t="s">
        <v>1062</v>
      </c>
      <c r="D875" s="94" t="s">
        <v>190</v>
      </c>
      <c r="E875" s="94">
        <v>2455</v>
      </c>
      <c r="F875" s="100">
        <f t="shared" si="14"/>
        <v>0</v>
      </c>
      <c r="G875" s="68"/>
    </row>
    <row r="876" spans="2:7" x14ac:dyDescent="0.25">
      <c r="B876" s="94" t="s">
        <v>1009</v>
      </c>
      <c r="C876" s="95" t="s">
        <v>1064</v>
      </c>
      <c r="D876" s="94" t="s">
        <v>139</v>
      </c>
      <c r="E876" s="94">
        <v>2885</v>
      </c>
      <c r="F876" s="100">
        <f t="shared" si="14"/>
        <v>0</v>
      </c>
      <c r="G876" s="68"/>
    </row>
    <row r="877" spans="2:7" ht="15" customHeight="1" x14ac:dyDescent="0.25">
      <c r="B877" s="94" t="s">
        <v>1009</v>
      </c>
      <c r="C877" s="95" t="s">
        <v>1067</v>
      </c>
      <c r="D877" s="94" t="s">
        <v>151</v>
      </c>
      <c r="E877" s="94">
        <v>3100</v>
      </c>
      <c r="F877" s="100">
        <f t="shared" si="14"/>
        <v>0</v>
      </c>
      <c r="G877" s="68"/>
    </row>
    <row r="878" spans="2:7" ht="15" customHeight="1" x14ac:dyDescent="0.25">
      <c r="B878" s="94" t="s">
        <v>1069</v>
      </c>
      <c r="C878" s="95" t="s">
        <v>1070</v>
      </c>
      <c r="D878" s="94" t="s">
        <v>179</v>
      </c>
      <c r="E878" s="94">
        <v>2575</v>
      </c>
      <c r="F878" s="100">
        <f t="shared" si="14"/>
        <v>10</v>
      </c>
      <c r="G878" s="68"/>
    </row>
    <row r="879" spans="2:7" x14ac:dyDescent="0.25">
      <c r="B879" s="94" t="s">
        <v>1072</v>
      </c>
      <c r="C879" s="95" t="s">
        <v>1073</v>
      </c>
      <c r="D879" s="94" t="s">
        <v>190</v>
      </c>
      <c r="E879" s="94">
        <v>1930</v>
      </c>
      <c r="F879" s="100">
        <f t="shared" si="14"/>
        <v>0</v>
      </c>
      <c r="G879" s="68"/>
    </row>
    <row r="880" spans="2:7" ht="15" customHeight="1" x14ac:dyDescent="0.25">
      <c r="B880" s="94" t="s">
        <v>1072</v>
      </c>
      <c r="C880" s="95" t="s">
        <v>1075</v>
      </c>
      <c r="D880" s="94" t="s">
        <v>139</v>
      </c>
      <c r="E880" s="94">
        <v>1900</v>
      </c>
      <c r="F880" s="100">
        <f t="shared" si="14"/>
        <v>0</v>
      </c>
      <c r="G880" s="68"/>
    </row>
    <row r="881" spans="2:7" ht="15" customHeight="1" x14ac:dyDescent="0.25">
      <c r="B881" s="94" t="s">
        <v>1072</v>
      </c>
      <c r="C881" s="95" t="s">
        <v>1077</v>
      </c>
      <c r="D881" s="94" t="s">
        <v>151</v>
      </c>
      <c r="E881" s="94">
        <v>2665</v>
      </c>
      <c r="F881" s="100">
        <f t="shared" si="14"/>
        <v>0</v>
      </c>
      <c r="G881" s="68"/>
    </row>
    <row r="882" spans="2:7" ht="15" customHeight="1" x14ac:dyDescent="0.25">
      <c r="B882" s="94" t="s">
        <v>1072</v>
      </c>
      <c r="C882" s="95" t="s">
        <v>1079</v>
      </c>
      <c r="D882" s="94" t="s">
        <v>151</v>
      </c>
      <c r="E882" s="94">
        <v>2750</v>
      </c>
      <c r="F882" s="100">
        <f t="shared" si="14"/>
        <v>0</v>
      </c>
      <c r="G882" s="68"/>
    </row>
    <row r="883" spans="2:7" ht="15" customHeight="1" x14ac:dyDescent="0.25">
      <c r="B883" s="94" t="s">
        <v>1050</v>
      </c>
      <c r="C883" s="95" t="s">
        <v>1082</v>
      </c>
      <c r="D883" s="94" t="s">
        <v>190</v>
      </c>
      <c r="E883" s="94">
        <v>3086</v>
      </c>
      <c r="F883" s="100">
        <f t="shared" si="14"/>
        <v>0</v>
      </c>
      <c r="G883" s="68"/>
    </row>
    <row r="884" spans="2:7" ht="15" customHeight="1" x14ac:dyDescent="0.25">
      <c r="B884" s="94" t="s">
        <v>1050</v>
      </c>
      <c r="C884" s="95" t="s">
        <v>1084</v>
      </c>
      <c r="D884" s="94" t="s">
        <v>134</v>
      </c>
      <c r="E884" s="94">
        <v>3263</v>
      </c>
      <c r="F884" s="100">
        <f t="shared" si="14"/>
        <v>0</v>
      </c>
      <c r="G884" s="68"/>
    </row>
    <row r="885" spans="2:7" ht="15" customHeight="1" x14ac:dyDescent="0.25">
      <c r="B885" s="94" t="s">
        <v>1050</v>
      </c>
      <c r="C885" s="95" t="s">
        <v>1086</v>
      </c>
      <c r="D885" s="94" t="s">
        <v>151</v>
      </c>
      <c r="E885" s="94">
        <v>3240</v>
      </c>
      <c r="F885" s="100">
        <f t="shared" si="14"/>
        <v>0</v>
      </c>
      <c r="G885" s="68"/>
    </row>
    <row r="886" spans="2:7" ht="15" customHeight="1" x14ac:dyDescent="0.25">
      <c r="B886" s="94" t="s">
        <v>1050</v>
      </c>
      <c r="C886" s="95" t="s">
        <v>1088</v>
      </c>
      <c r="D886" s="94" t="s">
        <v>139</v>
      </c>
      <c r="E886" s="94">
        <v>3296</v>
      </c>
      <c r="F886" s="100">
        <f t="shared" si="14"/>
        <v>0</v>
      </c>
      <c r="G886" s="68"/>
    </row>
    <row r="887" spans="2:7" ht="15" customHeight="1" x14ac:dyDescent="0.25">
      <c r="B887" s="94" t="s">
        <v>1050</v>
      </c>
      <c r="C887" s="95" t="s">
        <v>1090</v>
      </c>
      <c r="D887" s="94" t="s">
        <v>139</v>
      </c>
      <c r="E887" s="94">
        <v>3351</v>
      </c>
      <c r="F887" s="100">
        <f t="shared" si="14"/>
        <v>0</v>
      </c>
      <c r="G887" s="68"/>
    </row>
    <row r="888" spans="2:7" ht="15" customHeight="1" x14ac:dyDescent="0.25">
      <c r="B888" s="94" t="s">
        <v>1050</v>
      </c>
      <c r="C888" s="95" t="s">
        <v>1092</v>
      </c>
      <c r="D888" s="94" t="s">
        <v>151</v>
      </c>
      <c r="E888" s="94">
        <v>3450</v>
      </c>
      <c r="F888" s="100">
        <f t="shared" si="14"/>
        <v>0</v>
      </c>
      <c r="G888" s="68"/>
    </row>
    <row r="889" spans="2:7" ht="15" customHeight="1" x14ac:dyDescent="0.25">
      <c r="B889" s="94" t="s">
        <v>1050</v>
      </c>
      <c r="C889" s="95" t="s">
        <v>1094</v>
      </c>
      <c r="D889" s="94" t="s">
        <v>179</v>
      </c>
      <c r="E889" s="94">
        <v>3461</v>
      </c>
      <c r="F889" s="100">
        <f t="shared" si="14"/>
        <v>10</v>
      </c>
      <c r="G889" s="68"/>
    </row>
    <row r="890" spans="2:7" ht="15" customHeight="1" x14ac:dyDescent="0.25">
      <c r="B890" s="94" t="s">
        <v>1050</v>
      </c>
      <c r="C890" s="95" t="s">
        <v>1096</v>
      </c>
      <c r="D890" s="94" t="s">
        <v>142</v>
      </c>
      <c r="E890" s="94">
        <v>3270</v>
      </c>
      <c r="F890" s="100">
        <f t="shared" si="14"/>
        <v>10</v>
      </c>
      <c r="G890" s="68"/>
    </row>
    <row r="891" spans="2:7" ht="15" customHeight="1" x14ac:dyDescent="0.25">
      <c r="B891" s="94" t="s">
        <v>1050</v>
      </c>
      <c r="C891" s="95" t="s">
        <v>1098</v>
      </c>
      <c r="D891" s="94" t="s">
        <v>142</v>
      </c>
      <c r="E891" s="94">
        <v>3272</v>
      </c>
      <c r="F891" s="100">
        <f t="shared" si="14"/>
        <v>10</v>
      </c>
      <c r="G891" s="68"/>
    </row>
    <row r="892" spans="2:7" ht="15" customHeight="1" x14ac:dyDescent="0.25">
      <c r="B892" s="94" t="s">
        <v>1050</v>
      </c>
      <c r="C892" s="95" t="s">
        <v>1100</v>
      </c>
      <c r="D892" s="94" t="s">
        <v>173</v>
      </c>
      <c r="E892" s="94">
        <v>2425</v>
      </c>
      <c r="F892" s="100">
        <f t="shared" si="14"/>
        <v>0</v>
      </c>
      <c r="G892" s="68"/>
    </row>
    <row r="893" spans="2:7" ht="15" customHeight="1" x14ac:dyDescent="0.25">
      <c r="B893" s="94" t="s">
        <v>1050</v>
      </c>
      <c r="C893" s="95" t="s">
        <v>1102</v>
      </c>
      <c r="D893" s="94" t="s">
        <v>170</v>
      </c>
      <c r="E893" s="94">
        <v>2460</v>
      </c>
      <c r="F893" s="100">
        <f t="shared" si="14"/>
        <v>0</v>
      </c>
      <c r="G893" s="68"/>
    </row>
    <row r="894" spans="2:7" ht="15" customHeight="1" x14ac:dyDescent="0.25">
      <c r="B894" s="94" t="s">
        <v>1050</v>
      </c>
      <c r="C894" s="95" t="s">
        <v>1104</v>
      </c>
      <c r="D894" s="94" t="s">
        <v>190</v>
      </c>
      <c r="E894" s="94">
        <v>2500</v>
      </c>
      <c r="F894" s="100">
        <f t="shared" si="14"/>
        <v>0</v>
      </c>
      <c r="G894" s="68"/>
    </row>
    <row r="895" spans="2:7" ht="15" customHeight="1" x14ac:dyDescent="0.25">
      <c r="B895" s="94" t="s">
        <v>1050</v>
      </c>
      <c r="C895" s="95" t="s">
        <v>1106</v>
      </c>
      <c r="D895" s="94" t="s">
        <v>170</v>
      </c>
      <c r="E895" s="94">
        <v>2455</v>
      </c>
      <c r="F895" s="100">
        <f t="shared" si="14"/>
        <v>0</v>
      </c>
      <c r="G895" s="68"/>
    </row>
    <row r="896" spans="2:7" ht="15" customHeight="1" x14ac:dyDescent="0.25">
      <c r="B896" s="94" t="s">
        <v>1050</v>
      </c>
      <c r="C896" s="95" t="s">
        <v>1108</v>
      </c>
      <c r="D896" s="94" t="s">
        <v>151</v>
      </c>
      <c r="E896" s="94">
        <v>2600</v>
      </c>
      <c r="F896" s="100">
        <f t="shared" si="14"/>
        <v>0</v>
      </c>
      <c r="G896" s="68"/>
    </row>
    <row r="897" spans="2:7" ht="15" customHeight="1" x14ac:dyDescent="0.25">
      <c r="B897" s="94" t="s">
        <v>1050</v>
      </c>
      <c r="C897" s="95" t="s">
        <v>1110</v>
      </c>
      <c r="D897" s="94" t="s">
        <v>179</v>
      </c>
      <c r="E897" s="94">
        <v>2500</v>
      </c>
      <c r="F897" s="100">
        <f t="shared" si="14"/>
        <v>10</v>
      </c>
      <c r="G897" s="68"/>
    </row>
    <row r="898" spans="2:7" ht="15" customHeight="1" x14ac:dyDescent="0.25">
      <c r="B898" s="94" t="s">
        <v>1050</v>
      </c>
      <c r="C898" s="95" t="s">
        <v>1112</v>
      </c>
      <c r="D898" s="94" t="s">
        <v>134</v>
      </c>
      <c r="E898" s="94">
        <v>2566</v>
      </c>
      <c r="F898" s="100">
        <f t="shared" si="14"/>
        <v>0</v>
      </c>
      <c r="G898" s="68"/>
    </row>
    <row r="899" spans="2:7" ht="15" customHeight="1" x14ac:dyDescent="0.25">
      <c r="B899" s="94" t="s">
        <v>1050</v>
      </c>
      <c r="C899" s="95" t="s">
        <v>1114</v>
      </c>
      <c r="D899" s="94" t="s">
        <v>151</v>
      </c>
      <c r="E899" s="94">
        <v>2679</v>
      </c>
      <c r="F899" s="100">
        <f t="shared" si="14"/>
        <v>0</v>
      </c>
      <c r="G899" s="68"/>
    </row>
    <row r="900" spans="2:7" ht="15" customHeight="1" x14ac:dyDescent="0.25">
      <c r="B900" s="94" t="s">
        <v>1050</v>
      </c>
      <c r="C900" s="95" t="s">
        <v>1116</v>
      </c>
      <c r="D900" s="94" t="s">
        <v>134</v>
      </c>
      <c r="E900" s="94">
        <v>2600</v>
      </c>
      <c r="F900" s="100">
        <f t="shared" si="14"/>
        <v>0</v>
      </c>
      <c r="G900" s="68"/>
    </row>
    <row r="901" spans="2:7" ht="15" customHeight="1" x14ac:dyDescent="0.25">
      <c r="B901" s="94" t="s">
        <v>1050</v>
      </c>
      <c r="C901" s="95" t="s">
        <v>1118</v>
      </c>
      <c r="D901" s="94" t="s">
        <v>173</v>
      </c>
      <c r="E901" s="94">
        <v>2789</v>
      </c>
      <c r="F901" s="100">
        <f t="shared" si="14"/>
        <v>0</v>
      </c>
      <c r="G901" s="68"/>
    </row>
    <row r="902" spans="2:7" ht="15" customHeight="1" x14ac:dyDescent="0.25">
      <c r="B902" s="94" t="s">
        <v>1050</v>
      </c>
      <c r="C902" s="95" t="s">
        <v>1120</v>
      </c>
      <c r="D902" s="94" t="s">
        <v>151</v>
      </c>
      <c r="E902" s="94">
        <v>2530</v>
      </c>
      <c r="F902" s="100">
        <f t="shared" si="14"/>
        <v>0</v>
      </c>
      <c r="G902" s="68"/>
    </row>
    <row r="903" spans="2:7" ht="15" customHeight="1" x14ac:dyDescent="0.25">
      <c r="B903" s="94" t="s">
        <v>1050</v>
      </c>
      <c r="C903" s="95" t="s">
        <v>1313</v>
      </c>
      <c r="D903" s="94" t="s">
        <v>170</v>
      </c>
      <c r="E903" s="94">
        <v>2845</v>
      </c>
      <c r="F903" s="100">
        <f t="shared" ref="F903" si="17">IF(D903="ST ",$J$3,IF(D903="PTC** ",$J$4,IF(D903="PTC* ",$J$5,IF(D903="PTC ",$J$6,IF(D903="PTD** ",$J$7,IF(D903="PTD* ",$J$8,IF(D903="PTD ",$J$9,IF(D903="PTE** ",$J$10,IF(D903="PTE* ",$J$11,IF(D903="PTE ",$J$12,IF(D903="PTF** ",$J$13,IF(D903="PTF* ",$J$14,IF(D903="PTF ",$J$15,IF(D903="PTG** ",$J$16,IF(D903="PTG* ",$J$17,IF(D903="PTG ",$J$18,"Other"))))))))))))))))</f>
        <v>0</v>
      </c>
      <c r="G903" s="68"/>
    </row>
    <row r="904" spans="2:7" ht="15" customHeight="1" x14ac:dyDescent="0.25">
      <c r="B904" s="94" t="s">
        <v>1050</v>
      </c>
      <c r="C904" s="95" t="s">
        <v>1122</v>
      </c>
      <c r="D904" s="94" t="s">
        <v>151</v>
      </c>
      <c r="E904" s="94">
        <v>2390</v>
      </c>
      <c r="F904" s="100">
        <f t="shared" si="14"/>
        <v>0</v>
      </c>
      <c r="G904" s="68"/>
    </row>
    <row r="905" spans="2:7" ht="15" customHeight="1" x14ac:dyDescent="0.25">
      <c r="B905" s="94" t="s">
        <v>1050</v>
      </c>
      <c r="C905" s="95" t="s">
        <v>1124</v>
      </c>
      <c r="D905" s="94" t="s">
        <v>173</v>
      </c>
      <c r="E905" s="94">
        <v>2200</v>
      </c>
      <c r="F905" s="100">
        <f t="shared" ref="F905:F968" si="18">IF(D905="ST ",$J$3,IF(D905="PTC** ",$J$4,IF(D905="PTC* ",$J$5,IF(D905="PTC ",$J$6,IF(D905="PTD** ",$J$7,IF(D905="PTD* ",$J$8,IF(D905="PTD ",$J$9,IF(D905="PTE** ",$J$10,IF(D905="PTE* ",$J$11,IF(D905="PTE ",$J$12,IF(D905="PTF** ",$J$13,IF(D905="PTF* ",$J$14,IF(D905="PTF ",$J$15,IF(D905="PTG** ",$J$16,IF(D905="PTG* ",$J$17,IF(D905="PTG ",$J$18,"Other"))))))))))))))))</f>
        <v>0</v>
      </c>
      <c r="G905" s="68"/>
    </row>
    <row r="906" spans="2:7" ht="15" customHeight="1" x14ac:dyDescent="0.25">
      <c r="B906" s="94" t="s">
        <v>1050</v>
      </c>
      <c r="C906" s="95" t="s">
        <v>1126</v>
      </c>
      <c r="D906" s="94" t="s">
        <v>151</v>
      </c>
      <c r="E906" s="94">
        <v>2390</v>
      </c>
      <c r="F906" s="100">
        <f t="shared" si="18"/>
        <v>0</v>
      </c>
      <c r="G906" s="68"/>
    </row>
    <row r="907" spans="2:7" ht="15" customHeight="1" x14ac:dyDescent="0.25">
      <c r="B907" s="94" t="s">
        <v>1050</v>
      </c>
      <c r="C907" s="95" t="s">
        <v>1128</v>
      </c>
      <c r="D907" s="94" t="s">
        <v>134</v>
      </c>
      <c r="E907" s="94">
        <v>2185</v>
      </c>
      <c r="F907" s="100">
        <f t="shared" si="18"/>
        <v>0</v>
      </c>
      <c r="G907" s="68"/>
    </row>
    <row r="908" spans="2:7" ht="15" customHeight="1" x14ac:dyDescent="0.25">
      <c r="B908" s="94" t="s">
        <v>1050</v>
      </c>
      <c r="C908" s="95" t="s">
        <v>1130</v>
      </c>
      <c r="D908" s="94" t="s">
        <v>173</v>
      </c>
      <c r="E908" s="94">
        <v>2670</v>
      </c>
      <c r="F908" s="100">
        <f t="shared" si="18"/>
        <v>0</v>
      </c>
      <c r="G908" s="68"/>
    </row>
    <row r="909" spans="2:7" ht="15" customHeight="1" x14ac:dyDescent="0.25">
      <c r="B909" s="94" t="s">
        <v>1050</v>
      </c>
      <c r="C909" s="95" t="s">
        <v>1132</v>
      </c>
      <c r="D909" s="94" t="s">
        <v>173</v>
      </c>
      <c r="E909" s="94">
        <v>2035</v>
      </c>
      <c r="F909" s="100">
        <f t="shared" si="18"/>
        <v>0</v>
      </c>
      <c r="G909" s="68"/>
    </row>
    <row r="910" spans="2:7" ht="15" customHeight="1" x14ac:dyDescent="0.25">
      <c r="B910" s="94" t="s">
        <v>1050</v>
      </c>
      <c r="C910" s="95" t="s">
        <v>1135</v>
      </c>
      <c r="D910" s="94" t="s">
        <v>190</v>
      </c>
      <c r="E910" s="94">
        <v>2673</v>
      </c>
      <c r="F910" s="100">
        <f t="shared" si="18"/>
        <v>0</v>
      </c>
      <c r="G910" s="68"/>
    </row>
    <row r="911" spans="2:7" ht="15" customHeight="1" x14ac:dyDescent="0.25">
      <c r="B911" s="94" t="s">
        <v>1050</v>
      </c>
      <c r="C911" s="95" t="s">
        <v>1137</v>
      </c>
      <c r="D911" s="94" t="s">
        <v>190</v>
      </c>
      <c r="E911" s="94">
        <v>2770</v>
      </c>
      <c r="F911" s="100">
        <f t="shared" si="18"/>
        <v>0</v>
      </c>
      <c r="G911" s="68"/>
    </row>
    <row r="912" spans="2:7" ht="15" customHeight="1" x14ac:dyDescent="0.25">
      <c r="B912" s="94" t="s">
        <v>1050</v>
      </c>
      <c r="C912" s="95" t="s">
        <v>1139</v>
      </c>
      <c r="D912" s="94" t="s">
        <v>139</v>
      </c>
      <c r="E912" s="94">
        <v>2800</v>
      </c>
      <c r="F912" s="100">
        <f t="shared" si="18"/>
        <v>0</v>
      </c>
      <c r="G912" s="68"/>
    </row>
    <row r="913" spans="2:7" ht="15" customHeight="1" x14ac:dyDescent="0.25">
      <c r="B913" s="94" t="s">
        <v>1050</v>
      </c>
      <c r="C913" s="95" t="s">
        <v>1141</v>
      </c>
      <c r="D913" s="94" t="s">
        <v>151</v>
      </c>
      <c r="E913" s="94">
        <v>2800</v>
      </c>
      <c r="F913" s="100">
        <f t="shared" si="18"/>
        <v>0</v>
      </c>
      <c r="G913" s="68"/>
    </row>
    <row r="914" spans="2:7" ht="15" customHeight="1" x14ac:dyDescent="0.25">
      <c r="B914" s="94" t="s">
        <v>1050</v>
      </c>
      <c r="C914" s="95" t="s">
        <v>1143</v>
      </c>
      <c r="D914" s="94" t="s">
        <v>179</v>
      </c>
      <c r="E914" s="94">
        <v>2195</v>
      </c>
      <c r="F914" s="100">
        <f t="shared" si="18"/>
        <v>10</v>
      </c>
      <c r="G914" s="68"/>
    </row>
    <row r="915" spans="2:7" ht="15" customHeight="1" x14ac:dyDescent="0.25">
      <c r="B915" s="94" t="s">
        <v>1050</v>
      </c>
      <c r="C915" s="95" t="s">
        <v>1145</v>
      </c>
      <c r="D915" s="94" t="s">
        <v>139</v>
      </c>
      <c r="E915" s="94">
        <v>2380</v>
      </c>
      <c r="F915" s="100">
        <f t="shared" si="18"/>
        <v>0</v>
      </c>
      <c r="G915" s="68"/>
    </row>
    <row r="916" spans="2:7" ht="15" customHeight="1" x14ac:dyDescent="0.25">
      <c r="B916" s="94" t="s">
        <v>1050</v>
      </c>
      <c r="C916" s="95" t="s">
        <v>1147</v>
      </c>
      <c r="D916" s="94" t="s">
        <v>139</v>
      </c>
      <c r="E916" s="94">
        <v>2657</v>
      </c>
      <c r="F916" s="100">
        <f t="shared" si="18"/>
        <v>0</v>
      </c>
      <c r="G916" s="68"/>
    </row>
    <row r="917" spans="2:7" ht="15" customHeight="1" x14ac:dyDescent="0.25">
      <c r="B917" s="94" t="s">
        <v>1050</v>
      </c>
      <c r="C917" s="95" t="s">
        <v>1149</v>
      </c>
      <c r="D917" s="94" t="s">
        <v>173</v>
      </c>
      <c r="E917" s="94">
        <v>2605</v>
      </c>
      <c r="F917" s="100">
        <f t="shared" si="18"/>
        <v>0</v>
      </c>
      <c r="G917" s="68"/>
    </row>
    <row r="918" spans="2:7" ht="15" customHeight="1" x14ac:dyDescent="0.25">
      <c r="B918" s="94" t="s">
        <v>1050</v>
      </c>
      <c r="C918" s="95" t="s">
        <v>1151</v>
      </c>
      <c r="D918" s="94" t="s">
        <v>184</v>
      </c>
      <c r="E918" s="94">
        <v>2825</v>
      </c>
      <c r="F918" s="100">
        <f t="shared" si="18"/>
        <v>10</v>
      </c>
      <c r="G918" s="68"/>
    </row>
    <row r="919" spans="2:7" x14ac:dyDescent="0.25">
      <c r="B919" s="94" t="s">
        <v>1050</v>
      </c>
      <c r="C919" s="95" t="s">
        <v>1153</v>
      </c>
      <c r="D919" s="94" t="s">
        <v>170</v>
      </c>
      <c r="E919" s="94">
        <v>2025</v>
      </c>
      <c r="F919" s="100">
        <f t="shared" si="18"/>
        <v>0</v>
      </c>
      <c r="G919" s="68"/>
    </row>
    <row r="920" spans="2:7" x14ac:dyDescent="0.25">
      <c r="B920" s="94" t="s">
        <v>1050</v>
      </c>
      <c r="C920" s="95" t="s">
        <v>1155</v>
      </c>
      <c r="D920" s="94" t="s">
        <v>134</v>
      </c>
      <c r="E920" s="94">
        <v>2932</v>
      </c>
      <c r="F920" s="100">
        <f t="shared" si="18"/>
        <v>0</v>
      </c>
      <c r="G920" s="68"/>
    </row>
    <row r="921" spans="2:7" ht="15" customHeight="1" x14ac:dyDescent="0.25">
      <c r="B921" s="94" t="s">
        <v>1050</v>
      </c>
      <c r="C921" s="95" t="s">
        <v>1157</v>
      </c>
      <c r="D921" s="94" t="s">
        <v>139</v>
      </c>
      <c r="E921" s="94">
        <v>3419</v>
      </c>
      <c r="F921" s="100">
        <f t="shared" si="18"/>
        <v>0</v>
      </c>
      <c r="G921" s="68"/>
    </row>
    <row r="922" spans="2:7" ht="15" customHeight="1" x14ac:dyDescent="0.25">
      <c r="B922" s="94" t="s">
        <v>1050</v>
      </c>
      <c r="C922" s="95" t="s">
        <v>1159</v>
      </c>
      <c r="D922" s="94" t="s">
        <v>151</v>
      </c>
      <c r="E922" s="94">
        <v>3440</v>
      </c>
      <c r="F922" s="100">
        <f t="shared" si="18"/>
        <v>0</v>
      </c>
      <c r="G922" s="68"/>
    </row>
    <row r="923" spans="2:7" ht="15" customHeight="1" x14ac:dyDescent="0.25">
      <c r="B923" s="94" t="s">
        <v>1050</v>
      </c>
      <c r="C923" s="95" t="s">
        <v>1161</v>
      </c>
      <c r="D923" s="94" t="s">
        <v>173</v>
      </c>
      <c r="E923" s="94">
        <v>3430</v>
      </c>
      <c r="F923" s="100">
        <f t="shared" si="18"/>
        <v>0</v>
      </c>
      <c r="G923" s="68"/>
    </row>
    <row r="924" spans="2:7" ht="15" customHeight="1" x14ac:dyDescent="0.25">
      <c r="B924" s="94" t="s">
        <v>1050</v>
      </c>
      <c r="C924" s="95" t="s">
        <v>1051</v>
      </c>
      <c r="D924" s="94" t="s">
        <v>179</v>
      </c>
      <c r="E924" s="94">
        <v>3265</v>
      </c>
      <c r="F924" s="100">
        <f t="shared" si="18"/>
        <v>10</v>
      </c>
      <c r="G924" s="69"/>
    </row>
    <row r="925" spans="2:7" ht="15" customHeight="1" x14ac:dyDescent="0.25">
      <c r="B925" s="94" t="s">
        <v>1050</v>
      </c>
      <c r="C925" s="95" t="s">
        <v>1053</v>
      </c>
      <c r="D925" s="94" t="s">
        <v>142</v>
      </c>
      <c r="E925" s="94">
        <v>3534</v>
      </c>
      <c r="F925" s="100">
        <f t="shared" si="18"/>
        <v>10</v>
      </c>
      <c r="G925" s="69"/>
    </row>
    <row r="926" spans="2:7" ht="15" customHeight="1" x14ac:dyDescent="0.25">
      <c r="B926" s="94" t="s">
        <v>1050</v>
      </c>
      <c r="C926" s="95" t="s">
        <v>1055</v>
      </c>
      <c r="D926" s="94" t="s">
        <v>137</v>
      </c>
      <c r="E926" s="97"/>
      <c r="F926" s="100">
        <f t="shared" si="18"/>
        <v>40</v>
      </c>
      <c r="G926" s="69"/>
    </row>
    <row r="927" spans="2:7" ht="15" customHeight="1" x14ac:dyDescent="0.25">
      <c r="B927" s="94" t="s">
        <v>1050</v>
      </c>
      <c r="C927" s="95" t="s">
        <v>1057</v>
      </c>
      <c r="D927" s="94" t="s">
        <v>151</v>
      </c>
      <c r="E927" s="94">
        <v>3805</v>
      </c>
      <c r="F927" s="100">
        <f t="shared" si="18"/>
        <v>0</v>
      </c>
      <c r="G927" s="69"/>
    </row>
    <row r="928" spans="2:7" ht="15" customHeight="1" x14ac:dyDescent="0.25">
      <c r="B928" s="94" t="s">
        <v>1050</v>
      </c>
      <c r="C928" s="95" t="s">
        <v>1059</v>
      </c>
      <c r="D928" s="94" t="s">
        <v>134</v>
      </c>
      <c r="E928" s="94">
        <v>2020</v>
      </c>
      <c r="F928" s="100">
        <f t="shared" si="18"/>
        <v>0</v>
      </c>
      <c r="G928" s="69"/>
    </row>
    <row r="929" spans="2:7" ht="15" customHeight="1" x14ac:dyDescent="0.25">
      <c r="B929" s="94" t="s">
        <v>1050</v>
      </c>
      <c r="C929" s="95" t="s">
        <v>1061</v>
      </c>
      <c r="D929" s="94" t="s">
        <v>170</v>
      </c>
      <c r="E929" s="94">
        <v>2280</v>
      </c>
      <c r="F929" s="100">
        <f t="shared" si="18"/>
        <v>0</v>
      </c>
      <c r="G929" s="69"/>
    </row>
    <row r="930" spans="2:7" ht="15" customHeight="1" x14ac:dyDescent="0.25">
      <c r="B930" s="94" t="s">
        <v>1050</v>
      </c>
      <c r="C930" s="95" t="s">
        <v>1063</v>
      </c>
      <c r="D930" s="94" t="s">
        <v>170</v>
      </c>
      <c r="E930" s="94">
        <v>2280</v>
      </c>
      <c r="F930" s="100">
        <f t="shared" si="18"/>
        <v>0</v>
      </c>
      <c r="G930" s="69"/>
    </row>
    <row r="931" spans="2:7" ht="15" customHeight="1" x14ac:dyDescent="0.25">
      <c r="B931" s="94" t="s">
        <v>1065</v>
      </c>
      <c r="C931" s="95" t="s">
        <v>1066</v>
      </c>
      <c r="D931" s="94" t="s">
        <v>173</v>
      </c>
      <c r="E931" s="94">
        <v>1905</v>
      </c>
      <c r="F931" s="100">
        <f t="shared" si="18"/>
        <v>0</v>
      </c>
      <c r="G931" s="69"/>
    </row>
    <row r="932" spans="2:7" ht="15" customHeight="1" x14ac:dyDescent="0.25">
      <c r="B932" s="94" t="s">
        <v>1065</v>
      </c>
      <c r="C932" s="95" t="s">
        <v>1068</v>
      </c>
      <c r="D932" s="94" t="s">
        <v>142</v>
      </c>
      <c r="E932" s="94">
        <v>1904</v>
      </c>
      <c r="F932" s="100">
        <f t="shared" si="18"/>
        <v>10</v>
      </c>
      <c r="G932" s="64"/>
    </row>
    <row r="933" spans="2:7" ht="15" customHeight="1" x14ac:dyDescent="0.25">
      <c r="B933" s="94" t="s">
        <v>1065</v>
      </c>
      <c r="C933" s="95" t="s">
        <v>1071</v>
      </c>
      <c r="D933" s="94" t="s">
        <v>139</v>
      </c>
      <c r="E933" s="94">
        <v>1564</v>
      </c>
      <c r="F933" s="100">
        <f t="shared" si="18"/>
        <v>0</v>
      </c>
      <c r="G933" s="69"/>
    </row>
    <row r="934" spans="2:7" ht="15" customHeight="1" x14ac:dyDescent="0.25">
      <c r="B934" s="94" t="s">
        <v>1065</v>
      </c>
      <c r="C934" s="95" t="s">
        <v>1074</v>
      </c>
      <c r="D934" s="94" t="s">
        <v>139</v>
      </c>
      <c r="E934" s="94">
        <v>2240</v>
      </c>
      <c r="F934" s="100">
        <f t="shared" si="18"/>
        <v>0</v>
      </c>
      <c r="G934" s="69"/>
    </row>
    <row r="935" spans="2:7" ht="15" customHeight="1" x14ac:dyDescent="0.25">
      <c r="B935" s="94" t="s">
        <v>1065</v>
      </c>
      <c r="C935" s="95" t="s">
        <v>1076</v>
      </c>
      <c r="D935" s="94" t="s">
        <v>139</v>
      </c>
      <c r="E935" s="94">
        <v>2360</v>
      </c>
      <c r="F935" s="100">
        <f t="shared" si="18"/>
        <v>0</v>
      </c>
      <c r="G935" s="69"/>
    </row>
    <row r="936" spans="2:7" ht="15" customHeight="1" x14ac:dyDescent="0.25">
      <c r="B936" s="94" t="s">
        <v>1065</v>
      </c>
      <c r="C936" s="95" t="s">
        <v>1078</v>
      </c>
      <c r="D936" s="94" t="s">
        <v>153</v>
      </c>
      <c r="E936" s="94">
        <v>2360</v>
      </c>
      <c r="F936" s="100">
        <f t="shared" si="18"/>
        <v>20</v>
      </c>
      <c r="G936" s="69"/>
    </row>
    <row r="937" spans="2:7" ht="15" customHeight="1" x14ac:dyDescent="0.25">
      <c r="B937" s="94" t="s">
        <v>1080</v>
      </c>
      <c r="C937" s="95" t="s">
        <v>1081</v>
      </c>
      <c r="D937" s="94" t="s">
        <v>134</v>
      </c>
      <c r="E937" s="94">
        <v>2840</v>
      </c>
      <c r="F937" s="100">
        <f t="shared" si="18"/>
        <v>0</v>
      </c>
      <c r="G937" s="69"/>
    </row>
    <row r="938" spans="2:7" ht="15" customHeight="1" x14ac:dyDescent="0.25">
      <c r="B938" s="94" t="s">
        <v>1080</v>
      </c>
      <c r="C938" s="95" t="s">
        <v>1083</v>
      </c>
      <c r="D938" s="94" t="s">
        <v>151</v>
      </c>
      <c r="E938" s="94">
        <v>3072</v>
      </c>
      <c r="F938" s="100">
        <f t="shared" si="18"/>
        <v>0</v>
      </c>
      <c r="G938" s="69"/>
    </row>
    <row r="939" spans="2:7" ht="15" customHeight="1" x14ac:dyDescent="0.25">
      <c r="B939" s="94" t="s">
        <v>1080</v>
      </c>
      <c r="C939" s="95" t="s">
        <v>1085</v>
      </c>
      <c r="D939" s="94" t="s">
        <v>151</v>
      </c>
      <c r="E939" s="94">
        <v>3180</v>
      </c>
      <c r="F939" s="100">
        <f t="shared" si="18"/>
        <v>0</v>
      </c>
      <c r="G939" s="69"/>
    </row>
    <row r="940" spans="2:7" ht="15" customHeight="1" x14ac:dyDescent="0.25">
      <c r="B940" s="94" t="s">
        <v>1080</v>
      </c>
      <c r="C940" s="95" t="s">
        <v>1087</v>
      </c>
      <c r="D940" s="94" t="s">
        <v>179</v>
      </c>
      <c r="E940" s="94">
        <v>3240</v>
      </c>
      <c r="F940" s="100">
        <f t="shared" si="18"/>
        <v>10</v>
      </c>
      <c r="G940" s="69"/>
    </row>
    <row r="941" spans="2:7" ht="15" customHeight="1" x14ac:dyDescent="0.25">
      <c r="B941" s="94" t="s">
        <v>1080</v>
      </c>
      <c r="C941" s="95" t="s">
        <v>1089</v>
      </c>
      <c r="D941" s="94" t="s">
        <v>184</v>
      </c>
      <c r="E941" s="94">
        <v>2970</v>
      </c>
      <c r="F941" s="100">
        <f t="shared" si="18"/>
        <v>10</v>
      </c>
      <c r="G941" s="69"/>
    </row>
    <row r="942" spans="2:7" ht="15" customHeight="1" x14ac:dyDescent="0.25">
      <c r="B942" s="94" t="s">
        <v>1080</v>
      </c>
      <c r="C942" s="95" t="s">
        <v>1091</v>
      </c>
      <c r="D942" s="94" t="s">
        <v>179</v>
      </c>
      <c r="E942" s="94">
        <v>3300</v>
      </c>
      <c r="F942" s="100">
        <f t="shared" si="18"/>
        <v>10</v>
      </c>
      <c r="G942" s="69"/>
    </row>
    <row r="943" spans="2:7" ht="15" customHeight="1" x14ac:dyDescent="0.25">
      <c r="B943" s="94" t="s">
        <v>1080</v>
      </c>
      <c r="C943" s="95" t="s">
        <v>1093</v>
      </c>
      <c r="D943" s="94" t="s">
        <v>179</v>
      </c>
      <c r="E943" s="94">
        <v>3325</v>
      </c>
      <c r="F943" s="100">
        <f t="shared" si="18"/>
        <v>10</v>
      </c>
      <c r="G943" s="69"/>
    </row>
    <row r="944" spans="2:7" ht="15" customHeight="1" x14ac:dyDescent="0.25">
      <c r="B944" s="94" t="s">
        <v>1080</v>
      </c>
      <c r="C944" s="95" t="s">
        <v>1095</v>
      </c>
      <c r="D944" s="94" t="s">
        <v>142</v>
      </c>
      <c r="E944" s="94">
        <v>3450</v>
      </c>
      <c r="F944" s="100">
        <f t="shared" si="18"/>
        <v>10</v>
      </c>
      <c r="G944" s="69"/>
    </row>
    <row r="945" spans="2:7" ht="15" customHeight="1" x14ac:dyDescent="0.25">
      <c r="B945" s="94" t="s">
        <v>1080</v>
      </c>
      <c r="C945" s="95" t="s">
        <v>1097</v>
      </c>
      <c r="D945" s="94" t="s">
        <v>151</v>
      </c>
      <c r="E945" s="94">
        <v>3772</v>
      </c>
      <c r="F945" s="100">
        <f t="shared" si="18"/>
        <v>0</v>
      </c>
      <c r="G945" s="69"/>
    </row>
    <row r="946" spans="2:7" ht="15" customHeight="1" x14ac:dyDescent="0.25">
      <c r="B946" s="94" t="s">
        <v>1080</v>
      </c>
      <c r="C946" s="95" t="s">
        <v>1099</v>
      </c>
      <c r="D946" s="94" t="s">
        <v>151</v>
      </c>
      <c r="E946" s="94">
        <v>2215</v>
      </c>
      <c r="F946" s="100">
        <f t="shared" si="18"/>
        <v>0</v>
      </c>
      <c r="G946" s="69"/>
    </row>
    <row r="947" spans="2:7" ht="15" customHeight="1" x14ac:dyDescent="0.25">
      <c r="B947" s="94" t="s">
        <v>1080</v>
      </c>
      <c r="C947" s="95" t="s">
        <v>1101</v>
      </c>
      <c r="D947" s="94" t="s">
        <v>173</v>
      </c>
      <c r="E947" s="94">
        <v>2767</v>
      </c>
      <c r="F947" s="100">
        <f t="shared" si="18"/>
        <v>0</v>
      </c>
      <c r="G947" s="69"/>
    </row>
    <row r="948" spans="2:7" ht="15" customHeight="1" x14ac:dyDescent="0.25">
      <c r="B948" s="94" t="s">
        <v>1080</v>
      </c>
      <c r="C948" s="95" t="s">
        <v>1103</v>
      </c>
      <c r="D948" s="94" t="s">
        <v>151</v>
      </c>
      <c r="E948" s="94">
        <v>3084</v>
      </c>
      <c r="F948" s="100">
        <f t="shared" si="18"/>
        <v>0</v>
      </c>
      <c r="G948" s="69"/>
    </row>
    <row r="949" spans="2:7" ht="15" customHeight="1" x14ac:dyDescent="0.25">
      <c r="B949" s="94" t="s">
        <v>1080</v>
      </c>
      <c r="C949" s="95" t="s">
        <v>1105</v>
      </c>
      <c r="D949" s="94" t="s">
        <v>170</v>
      </c>
      <c r="E949" s="94">
        <v>3234</v>
      </c>
      <c r="F949" s="100">
        <f t="shared" si="18"/>
        <v>0</v>
      </c>
      <c r="G949" s="69"/>
    </row>
    <row r="950" spans="2:7" ht="15" customHeight="1" x14ac:dyDescent="0.25">
      <c r="B950" s="94" t="s">
        <v>1080</v>
      </c>
      <c r="C950" s="95" t="s">
        <v>1107</v>
      </c>
      <c r="D950" s="94" t="s">
        <v>142</v>
      </c>
      <c r="E950" s="94">
        <v>3126</v>
      </c>
      <c r="F950" s="100">
        <f t="shared" si="18"/>
        <v>10</v>
      </c>
      <c r="G950" s="69"/>
    </row>
    <row r="951" spans="2:7" ht="15" customHeight="1" x14ac:dyDescent="0.25">
      <c r="B951" s="94" t="s">
        <v>1080</v>
      </c>
      <c r="C951" s="95" t="s">
        <v>1109</v>
      </c>
      <c r="D951" s="94" t="s">
        <v>173</v>
      </c>
      <c r="E951" s="94">
        <v>3278</v>
      </c>
      <c r="F951" s="100">
        <f t="shared" si="18"/>
        <v>0</v>
      </c>
      <c r="G951" s="69"/>
    </row>
    <row r="952" spans="2:7" ht="15" customHeight="1" x14ac:dyDescent="0.25">
      <c r="B952" s="94" t="s">
        <v>1080</v>
      </c>
      <c r="C952" s="95" t="s">
        <v>1111</v>
      </c>
      <c r="D952" s="94" t="s">
        <v>179</v>
      </c>
      <c r="E952" s="94">
        <v>3447</v>
      </c>
      <c r="F952" s="100">
        <f t="shared" si="18"/>
        <v>10</v>
      </c>
      <c r="G952" s="69"/>
    </row>
    <row r="953" spans="2:7" ht="15" customHeight="1" x14ac:dyDescent="0.25">
      <c r="B953" s="94" t="s">
        <v>1080</v>
      </c>
      <c r="C953" s="95" t="s">
        <v>1113</v>
      </c>
      <c r="D953" s="94" t="s">
        <v>151</v>
      </c>
      <c r="E953" s="94">
        <v>3230</v>
      </c>
      <c r="F953" s="100">
        <f t="shared" si="18"/>
        <v>0</v>
      </c>
    </row>
    <row r="954" spans="2:7" ht="15" customHeight="1" x14ac:dyDescent="0.25">
      <c r="B954" s="94" t="s">
        <v>1080</v>
      </c>
      <c r="C954" s="95" t="s">
        <v>1115</v>
      </c>
      <c r="D954" s="94" t="s">
        <v>142</v>
      </c>
      <c r="E954" s="94">
        <v>3603</v>
      </c>
      <c r="F954" s="100">
        <f t="shared" si="18"/>
        <v>10</v>
      </c>
    </row>
    <row r="955" spans="2:7" ht="15" customHeight="1" x14ac:dyDescent="0.25">
      <c r="B955" s="94" t="s">
        <v>1080</v>
      </c>
      <c r="C955" s="95" t="s">
        <v>1117</v>
      </c>
      <c r="D955" s="94" t="s">
        <v>173</v>
      </c>
      <c r="E955" s="94">
        <v>3651</v>
      </c>
      <c r="F955" s="100">
        <f t="shared" si="18"/>
        <v>0</v>
      </c>
    </row>
    <row r="956" spans="2:7" ht="15" customHeight="1" x14ac:dyDescent="0.25">
      <c r="B956" s="94" t="s">
        <v>1080</v>
      </c>
      <c r="C956" s="95" t="s">
        <v>1119</v>
      </c>
      <c r="D956" s="94" t="s">
        <v>173</v>
      </c>
      <c r="E956" s="94">
        <v>3393</v>
      </c>
      <c r="F956" s="100">
        <f t="shared" si="18"/>
        <v>0</v>
      </c>
    </row>
    <row r="957" spans="2:7" ht="15" customHeight="1" x14ac:dyDescent="0.25">
      <c r="B957" s="94" t="s">
        <v>1080</v>
      </c>
      <c r="C957" s="95" t="s">
        <v>1121</v>
      </c>
      <c r="D957" s="94" t="s">
        <v>139</v>
      </c>
      <c r="E957" s="94">
        <v>3501</v>
      </c>
      <c r="F957" s="100">
        <f t="shared" si="18"/>
        <v>0</v>
      </c>
    </row>
    <row r="958" spans="2:7" ht="15" customHeight="1" x14ac:dyDescent="0.25">
      <c r="B958" s="94" t="s">
        <v>1080</v>
      </c>
      <c r="C958" s="95" t="s">
        <v>1123</v>
      </c>
      <c r="D958" s="94" t="s">
        <v>144</v>
      </c>
      <c r="E958" s="94">
        <v>3715</v>
      </c>
      <c r="F958" s="100">
        <f t="shared" si="18"/>
        <v>20</v>
      </c>
    </row>
    <row r="959" spans="2:7" ht="15" customHeight="1" x14ac:dyDescent="0.25">
      <c r="B959" s="94" t="s">
        <v>1080</v>
      </c>
      <c r="C959" s="95" t="s">
        <v>1125</v>
      </c>
      <c r="D959" s="94" t="s">
        <v>144</v>
      </c>
      <c r="E959" s="94">
        <v>3715</v>
      </c>
      <c r="F959" s="100">
        <f t="shared" si="18"/>
        <v>20</v>
      </c>
    </row>
    <row r="960" spans="2:7" ht="15" customHeight="1" x14ac:dyDescent="0.25">
      <c r="B960" s="94" t="s">
        <v>1080</v>
      </c>
      <c r="C960" s="95" t="s">
        <v>1127</v>
      </c>
      <c r="D960" s="94" t="s">
        <v>184</v>
      </c>
      <c r="E960" s="94">
        <v>3393</v>
      </c>
      <c r="F960" s="100">
        <f t="shared" si="18"/>
        <v>10</v>
      </c>
    </row>
    <row r="961" spans="2:7" ht="15" customHeight="1" x14ac:dyDescent="0.25">
      <c r="B961" s="94" t="s">
        <v>1080</v>
      </c>
      <c r="C961" s="95" t="s">
        <v>1129</v>
      </c>
      <c r="D961" s="94" t="s">
        <v>179</v>
      </c>
      <c r="E961" s="94">
        <v>3406</v>
      </c>
      <c r="F961" s="100">
        <f t="shared" si="18"/>
        <v>10</v>
      </c>
    </row>
    <row r="962" spans="2:7" ht="15" customHeight="1" x14ac:dyDescent="0.25">
      <c r="B962" s="94" t="s">
        <v>1080</v>
      </c>
      <c r="C962" s="95" t="s">
        <v>1131</v>
      </c>
      <c r="D962" s="94" t="s">
        <v>147</v>
      </c>
      <c r="E962" s="94">
        <v>3850</v>
      </c>
      <c r="F962" s="100">
        <f t="shared" si="18"/>
        <v>20</v>
      </c>
    </row>
    <row r="963" spans="2:7" ht="15" customHeight="1" x14ac:dyDescent="0.25">
      <c r="B963" s="94" t="s">
        <v>1133</v>
      </c>
      <c r="C963" s="95" t="s">
        <v>1134</v>
      </c>
      <c r="D963" s="94" t="s">
        <v>151</v>
      </c>
      <c r="E963" s="94">
        <v>2820</v>
      </c>
      <c r="F963" s="100">
        <f t="shared" si="18"/>
        <v>0</v>
      </c>
    </row>
    <row r="964" spans="2:7" ht="15" customHeight="1" x14ac:dyDescent="0.25">
      <c r="B964" s="94" t="s">
        <v>1133</v>
      </c>
      <c r="C964" s="95" t="s">
        <v>1136</v>
      </c>
      <c r="D964" s="94" t="s">
        <v>134</v>
      </c>
      <c r="E964" s="94">
        <v>2750</v>
      </c>
      <c r="F964" s="100">
        <f t="shared" si="18"/>
        <v>0</v>
      </c>
    </row>
    <row r="965" spans="2:7" ht="15" customHeight="1" x14ac:dyDescent="0.25">
      <c r="B965" s="94" t="s">
        <v>1133</v>
      </c>
      <c r="C965" s="95" t="s">
        <v>1138</v>
      </c>
      <c r="D965" s="94" t="s">
        <v>134</v>
      </c>
      <c r="E965" s="94">
        <v>2850</v>
      </c>
      <c r="F965" s="100">
        <f t="shared" si="18"/>
        <v>0</v>
      </c>
    </row>
    <row r="966" spans="2:7" ht="15" customHeight="1" x14ac:dyDescent="0.25">
      <c r="B966" s="94" t="s">
        <v>1133</v>
      </c>
      <c r="C966" s="95" t="s">
        <v>1140</v>
      </c>
      <c r="D966" s="94" t="s">
        <v>134</v>
      </c>
      <c r="E966" s="94">
        <v>2743</v>
      </c>
      <c r="F966" s="100">
        <f t="shared" si="18"/>
        <v>0</v>
      </c>
    </row>
    <row r="967" spans="2:7" ht="15" customHeight="1" x14ac:dyDescent="0.25">
      <c r="B967" s="94" t="s">
        <v>1133</v>
      </c>
      <c r="C967" s="95" t="s">
        <v>1142</v>
      </c>
      <c r="D967" s="94" t="s">
        <v>179</v>
      </c>
      <c r="E967" s="94">
        <v>3020</v>
      </c>
      <c r="F967" s="100">
        <f t="shared" si="18"/>
        <v>10</v>
      </c>
    </row>
    <row r="968" spans="2:7" ht="15" customHeight="1" x14ac:dyDescent="0.25">
      <c r="B968" s="94" t="s">
        <v>1133</v>
      </c>
      <c r="C968" s="95" t="s">
        <v>1144</v>
      </c>
      <c r="D968" s="94" t="s">
        <v>170</v>
      </c>
      <c r="E968" s="94">
        <v>2884</v>
      </c>
      <c r="F968" s="100">
        <f t="shared" si="18"/>
        <v>0</v>
      </c>
    </row>
    <row r="969" spans="2:7" ht="15" customHeight="1" x14ac:dyDescent="0.25">
      <c r="B969" s="94" t="s">
        <v>1133</v>
      </c>
      <c r="C969" s="95" t="s">
        <v>1146</v>
      </c>
      <c r="D969" s="94" t="s">
        <v>139</v>
      </c>
      <c r="E969" s="94">
        <v>3005</v>
      </c>
      <c r="F969" s="100">
        <f t="shared" ref="F969:F1032" si="19">IF(D969="ST ",$J$3,IF(D969="PTC** ",$J$4,IF(D969="PTC* ",$J$5,IF(D969="PTC ",$J$6,IF(D969="PTD** ",$J$7,IF(D969="PTD* ",$J$8,IF(D969="PTD ",$J$9,IF(D969="PTE** ",$J$10,IF(D969="PTE* ",$J$11,IF(D969="PTE ",$J$12,IF(D969="PTF** ",$J$13,IF(D969="PTF* ",$J$14,IF(D969="PTF ",$J$15,IF(D969="PTG** ",$J$16,IF(D969="PTG* ",$J$17,IF(D969="PTG ",$J$18,"Other"))))))))))))))))</f>
        <v>0</v>
      </c>
    </row>
    <row r="970" spans="2:7" ht="15" customHeight="1" x14ac:dyDescent="0.25">
      <c r="B970" s="94" t="s">
        <v>1133</v>
      </c>
      <c r="C970" s="95" t="s">
        <v>1148</v>
      </c>
      <c r="D970" s="94" t="s">
        <v>173</v>
      </c>
      <c r="E970" s="94">
        <v>2403</v>
      </c>
      <c r="F970" s="100">
        <f t="shared" si="19"/>
        <v>0</v>
      </c>
    </row>
    <row r="971" spans="2:7" ht="15" customHeight="1" x14ac:dyDescent="0.25">
      <c r="B971" s="94" t="s">
        <v>1133</v>
      </c>
      <c r="C971" s="95" t="s">
        <v>1150</v>
      </c>
      <c r="D971" s="94" t="s">
        <v>170</v>
      </c>
      <c r="E971" s="94">
        <v>2418</v>
      </c>
      <c r="F971" s="100">
        <f t="shared" si="19"/>
        <v>0</v>
      </c>
    </row>
    <row r="972" spans="2:7" ht="15" customHeight="1" x14ac:dyDescent="0.25">
      <c r="B972" s="94" t="s">
        <v>1133</v>
      </c>
      <c r="C972" s="95" t="s">
        <v>1152</v>
      </c>
      <c r="D972" s="94" t="s">
        <v>179</v>
      </c>
      <c r="E972" s="94">
        <v>2558</v>
      </c>
      <c r="F972" s="100">
        <f t="shared" si="19"/>
        <v>10</v>
      </c>
      <c r="G972" s="68"/>
    </row>
    <row r="973" spans="2:7" ht="15" customHeight="1" x14ac:dyDescent="0.25">
      <c r="B973" s="94" t="s">
        <v>1133</v>
      </c>
      <c r="C973" s="95" t="s">
        <v>1154</v>
      </c>
      <c r="D973" s="94" t="s">
        <v>173</v>
      </c>
      <c r="E973" s="94">
        <v>2733</v>
      </c>
      <c r="F973" s="100">
        <f t="shared" si="19"/>
        <v>0</v>
      </c>
      <c r="G973" s="68"/>
    </row>
    <row r="974" spans="2:7" ht="15" customHeight="1" x14ac:dyDescent="0.25">
      <c r="B974" s="94" t="s">
        <v>1133</v>
      </c>
      <c r="C974" s="95" t="s">
        <v>1156</v>
      </c>
      <c r="D974" s="94" t="s">
        <v>190</v>
      </c>
      <c r="E974" s="94">
        <v>2120</v>
      </c>
      <c r="F974" s="100">
        <f t="shared" si="19"/>
        <v>0</v>
      </c>
      <c r="G974" s="68"/>
    </row>
    <row r="975" spans="2:7" ht="15" customHeight="1" x14ac:dyDescent="0.25">
      <c r="B975" s="94" t="s">
        <v>1133</v>
      </c>
      <c r="C975" s="95" t="s">
        <v>1158</v>
      </c>
      <c r="D975" s="94" t="s">
        <v>151</v>
      </c>
      <c r="E975" s="94">
        <v>2672</v>
      </c>
      <c r="F975" s="100">
        <f t="shared" si="19"/>
        <v>0</v>
      </c>
      <c r="G975" s="68"/>
    </row>
    <row r="976" spans="2:7" ht="15" customHeight="1" x14ac:dyDescent="0.25">
      <c r="B976" s="94" t="s">
        <v>1133</v>
      </c>
      <c r="C976" s="95" t="s">
        <v>1160</v>
      </c>
      <c r="D976" s="94" t="s">
        <v>134</v>
      </c>
      <c r="E976" s="94">
        <v>2750</v>
      </c>
      <c r="F976" s="100">
        <f t="shared" si="19"/>
        <v>0</v>
      </c>
      <c r="G976" s="68"/>
    </row>
    <row r="977" spans="2:7" ht="15" customHeight="1" x14ac:dyDescent="0.25">
      <c r="B977" s="94" t="s">
        <v>1133</v>
      </c>
      <c r="C977" s="95" t="s">
        <v>1162</v>
      </c>
      <c r="D977" s="94" t="s">
        <v>134</v>
      </c>
      <c r="E977" s="94">
        <v>2850</v>
      </c>
      <c r="F977" s="100">
        <f t="shared" si="19"/>
        <v>0</v>
      </c>
      <c r="G977" s="68"/>
    </row>
    <row r="978" spans="2:7" ht="15" customHeight="1" x14ac:dyDescent="0.25">
      <c r="B978" s="94" t="s">
        <v>1133</v>
      </c>
      <c r="C978" s="95" t="s">
        <v>1163</v>
      </c>
      <c r="D978" s="94" t="s">
        <v>139</v>
      </c>
      <c r="E978" s="94">
        <v>3000</v>
      </c>
      <c r="F978" s="100">
        <f t="shared" si="19"/>
        <v>0</v>
      </c>
      <c r="G978" s="68"/>
    </row>
    <row r="979" spans="2:7" ht="15" customHeight="1" x14ac:dyDescent="0.25">
      <c r="B979" s="94" t="s">
        <v>1133</v>
      </c>
      <c r="C979" s="95" t="s">
        <v>1165</v>
      </c>
      <c r="D979" s="94" t="s">
        <v>139</v>
      </c>
      <c r="E979" s="94">
        <v>3080</v>
      </c>
      <c r="F979" s="100">
        <f t="shared" si="19"/>
        <v>0</v>
      </c>
      <c r="G979" s="68"/>
    </row>
    <row r="980" spans="2:7" ht="15" customHeight="1" x14ac:dyDescent="0.25">
      <c r="B980" s="94" t="s">
        <v>1133</v>
      </c>
      <c r="C980" s="95" t="s">
        <v>1167</v>
      </c>
      <c r="D980" s="94" t="s">
        <v>190</v>
      </c>
      <c r="E980" s="94">
        <v>2533</v>
      </c>
      <c r="F980" s="100">
        <f t="shared" si="19"/>
        <v>0</v>
      </c>
      <c r="G980" s="68"/>
    </row>
    <row r="981" spans="2:7" ht="15" customHeight="1" x14ac:dyDescent="0.25">
      <c r="B981" s="94" t="s">
        <v>1133</v>
      </c>
      <c r="C981" s="95" t="s">
        <v>1169</v>
      </c>
      <c r="D981" s="94" t="s">
        <v>134</v>
      </c>
      <c r="E981" s="94">
        <v>2771</v>
      </c>
      <c r="F981" s="100">
        <f t="shared" si="19"/>
        <v>0</v>
      </c>
      <c r="G981" s="68"/>
    </row>
    <row r="982" spans="2:7" x14ac:dyDescent="0.25">
      <c r="B982" s="94" t="s">
        <v>1133</v>
      </c>
      <c r="C982" s="95" t="s">
        <v>1171</v>
      </c>
      <c r="D982" s="94" t="s">
        <v>139</v>
      </c>
      <c r="E982" s="94">
        <v>2732</v>
      </c>
      <c r="F982" s="100">
        <f t="shared" si="19"/>
        <v>0</v>
      </c>
      <c r="G982" s="68"/>
    </row>
    <row r="983" spans="2:7" x14ac:dyDescent="0.25">
      <c r="B983" s="94" t="s">
        <v>1133</v>
      </c>
      <c r="C983" s="95" t="s">
        <v>1173</v>
      </c>
      <c r="D983" s="94" t="s">
        <v>139</v>
      </c>
      <c r="E983" s="94">
        <v>3102</v>
      </c>
      <c r="F983" s="100">
        <f t="shared" si="19"/>
        <v>0</v>
      </c>
    </row>
    <row r="984" spans="2:7" x14ac:dyDescent="0.25">
      <c r="B984" s="94" t="s">
        <v>1133</v>
      </c>
      <c r="C984" s="95" t="s">
        <v>1175</v>
      </c>
      <c r="D984" s="94" t="s">
        <v>142</v>
      </c>
      <c r="E984" s="94">
        <v>2546</v>
      </c>
      <c r="F984" s="100">
        <f t="shared" si="19"/>
        <v>10</v>
      </c>
    </row>
    <row r="985" spans="2:7" x14ac:dyDescent="0.25">
      <c r="B985" s="94" t="s">
        <v>1133</v>
      </c>
      <c r="C985" s="95" t="s">
        <v>1177</v>
      </c>
      <c r="D985" s="94" t="s">
        <v>147</v>
      </c>
      <c r="E985" s="94">
        <v>3300</v>
      </c>
      <c r="F985" s="100">
        <f t="shared" si="19"/>
        <v>20</v>
      </c>
    </row>
    <row r="986" spans="2:7" x14ac:dyDescent="0.25">
      <c r="B986" s="94" t="s">
        <v>1133</v>
      </c>
      <c r="C986" s="95" t="s">
        <v>1179</v>
      </c>
      <c r="D986" s="94" t="s">
        <v>137</v>
      </c>
      <c r="E986" s="94"/>
      <c r="F986" s="100">
        <f t="shared" si="19"/>
        <v>40</v>
      </c>
    </row>
    <row r="987" spans="2:7" x14ac:dyDescent="0.25">
      <c r="B987" s="94" t="s">
        <v>1133</v>
      </c>
      <c r="C987" s="95" t="s">
        <v>1181</v>
      </c>
      <c r="D987" s="94" t="s">
        <v>153</v>
      </c>
      <c r="E987" s="94">
        <v>3350</v>
      </c>
      <c r="F987" s="100">
        <f t="shared" si="19"/>
        <v>20</v>
      </c>
    </row>
    <row r="988" spans="2:7" x14ac:dyDescent="0.25">
      <c r="B988" s="94" t="s">
        <v>1133</v>
      </c>
      <c r="C988" s="95" t="s">
        <v>1183</v>
      </c>
      <c r="D988" s="94" t="s">
        <v>179</v>
      </c>
      <c r="E988" s="94">
        <v>3600</v>
      </c>
      <c r="F988" s="100">
        <f t="shared" si="19"/>
        <v>10</v>
      </c>
    </row>
    <row r="989" spans="2:7" x14ac:dyDescent="0.25">
      <c r="B989" s="94" t="s">
        <v>1133</v>
      </c>
      <c r="C989" s="95" t="s">
        <v>1185</v>
      </c>
      <c r="D989" s="94" t="s">
        <v>190</v>
      </c>
      <c r="E989" s="94">
        <v>2267</v>
      </c>
      <c r="F989" s="100">
        <f t="shared" si="19"/>
        <v>0</v>
      </c>
    </row>
    <row r="990" spans="2:7" x14ac:dyDescent="0.25">
      <c r="B990" s="94" t="s">
        <v>1133</v>
      </c>
      <c r="C990" s="95" t="s">
        <v>1187</v>
      </c>
      <c r="D990" s="94" t="s">
        <v>139</v>
      </c>
      <c r="E990" s="94">
        <v>2267</v>
      </c>
      <c r="F990" s="100">
        <f t="shared" si="19"/>
        <v>0</v>
      </c>
    </row>
    <row r="991" spans="2:7" x14ac:dyDescent="0.25">
      <c r="B991" s="94" t="s">
        <v>1133</v>
      </c>
      <c r="C991" s="95" t="s">
        <v>1189</v>
      </c>
      <c r="D991" s="94" t="s">
        <v>151</v>
      </c>
      <c r="E991" s="94">
        <v>2762</v>
      </c>
      <c r="F991" s="100">
        <f t="shared" si="19"/>
        <v>0</v>
      </c>
    </row>
    <row r="992" spans="2:7" x14ac:dyDescent="0.25">
      <c r="B992" s="94" t="s">
        <v>1133</v>
      </c>
      <c r="C992" s="95" t="s">
        <v>1191</v>
      </c>
      <c r="D992" s="94" t="s">
        <v>139</v>
      </c>
      <c r="E992" s="94">
        <v>2934</v>
      </c>
      <c r="F992" s="100">
        <f t="shared" si="19"/>
        <v>0</v>
      </c>
    </row>
    <row r="993" spans="2:6" x14ac:dyDescent="0.25">
      <c r="B993" s="94" t="s">
        <v>1133</v>
      </c>
      <c r="C993" s="95" t="s">
        <v>1193</v>
      </c>
      <c r="D993" s="94" t="s">
        <v>190</v>
      </c>
      <c r="E993" s="94">
        <v>2557</v>
      </c>
      <c r="F993" s="100">
        <f t="shared" si="19"/>
        <v>0</v>
      </c>
    </row>
    <row r="994" spans="2:6" x14ac:dyDescent="0.25">
      <c r="B994" s="94" t="s">
        <v>1133</v>
      </c>
      <c r="C994" s="95" t="s">
        <v>1195</v>
      </c>
      <c r="D994" s="94" t="s">
        <v>134</v>
      </c>
      <c r="E994" s="94">
        <v>2765</v>
      </c>
      <c r="F994" s="100">
        <f t="shared" si="19"/>
        <v>0</v>
      </c>
    </row>
    <row r="995" spans="2:6" x14ac:dyDescent="0.25">
      <c r="B995" s="94" t="s">
        <v>1133</v>
      </c>
      <c r="C995" s="95" t="s">
        <v>1197</v>
      </c>
      <c r="D995" s="94" t="s">
        <v>139</v>
      </c>
      <c r="E995" s="94">
        <v>2445</v>
      </c>
      <c r="F995" s="100">
        <f t="shared" si="19"/>
        <v>0</v>
      </c>
    </row>
    <row r="996" spans="2:6" x14ac:dyDescent="0.25">
      <c r="B996" s="94" t="s">
        <v>1133</v>
      </c>
      <c r="C996" s="95" t="s">
        <v>1199</v>
      </c>
      <c r="D996" s="94" t="s">
        <v>173</v>
      </c>
      <c r="E996" s="94">
        <v>3100</v>
      </c>
      <c r="F996" s="100">
        <f t="shared" si="19"/>
        <v>0</v>
      </c>
    </row>
    <row r="997" spans="2:6" x14ac:dyDescent="0.25">
      <c r="B997" s="94" t="s">
        <v>1133</v>
      </c>
      <c r="C997" s="95" t="s">
        <v>1201</v>
      </c>
      <c r="D997" s="94" t="s">
        <v>179</v>
      </c>
      <c r="E997" s="94">
        <v>3020</v>
      </c>
      <c r="F997" s="100">
        <f t="shared" si="19"/>
        <v>10</v>
      </c>
    </row>
    <row r="998" spans="2:6" x14ac:dyDescent="0.25">
      <c r="B998" s="94" t="s">
        <v>1133</v>
      </c>
      <c r="C998" s="95" t="s">
        <v>1203</v>
      </c>
      <c r="D998" s="94" t="s">
        <v>184</v>
      </c>
      <c r="E998" s="94">
        <v>3000</v>
      </c>
      <c r="F998" s="100">
        <f t="shared" si="19"/>
        <v>10</v>
      </c>
    </row>
    <row r="999" spans="2:6" x14ac:dyDescent="0.25">
      <c r="B999" s="94" t="s">
        <v>1133</v>
      </c>
      <c r="C999" s="95" t="s">
        <v>1205</v>
      </c>
      <c r="D999" s="94" t="s">
        <v>151</v>
      </c>
      <c r="E999" s="94">
        <v>3011</v>
      </c>
      <c r="F999" s="100">
        <f t="shared" si="19"/>
        <v>0</v>
      </c>
    </row>
    <row r="1000" spans="2:6" x14ac:dyDescent="0.25">
      <c r="B1000" s="94" t="s">
        <v>1133</v>
      </c>
      <c r="C1000" s="95" t="s">
        <v>1207</v>
      </c>
      <c r="D1000" s="94" t="s">
        <v>173</v>
      </c>
      <c r="E1000" s="94">
        <v>3036</v>
      </c>
      <c r="F1000" s="100">
        <f t="shared" si="19"/>
        <v>0</v>
      </c>
    </row>
    <row r="1001" spans="2:6" x14ac:dyDescent="0.25">
      <c r="B1001" s="94" t="s">
        <v>1133</v>
      </c>
      <c r="C1001" s="95" t="s">
        <v>1209</v>
      </c>
      <c r="D1001" s="94" t="s">
        <v>173</v>
      </c>
      <c r="E1001" s="94">
        <v>2857</v>
      </c>
      <c r="F1001" s="100">
        <f t="shared" si="19"/>
        <v>0</v>
      </c>
    </row>
    <row r="1002" spans="2:6" x14ac:dyDescent="0.25">
      <c r="B1002" s="94" t="s">
        <v>1133</v>
      </c>
      <c r="C1002" s="95" t="s">
        <v>1211</v>
      </c>
      <c r="D1002" s="94" t="s">
        <v>134</v>
      </c>
      <c r="E1002" s="94">
        <v>2040</v>
      </c>
      <c r="F1002" s="100">
        <f t="shared" si="19"/>
        <v>0</v>
      </c>
    </row>
    <row r="1003" spans="2:6" x14ac:dyDescent="0.25">
      <c r="B1003" s="94" t="s">
        <v>1133</v>
      </c>
      <c r="C1003" s="95" t="s">
        <v>1213</v>
      </c>
      <c r="D1003" s="94" t="s">
        <v>139</v>
      </c>
      <c r="E1003" s="94">
        <v>2305</v>
      </c>
      <c r="F1003" s="100">
        <f t="shared" si="19"/>
        <v>0</v>
      </c>
    </row>
    <row r="1004" spans="2:6" x14ac:dyDescent="0.25">
      <c r="B1004" s="94" t="s">
        <v>1133</v>
      </c>
      <c r="C1004" s="95" t="s">
        <v>1215</v>
      </c>
      <c r="D1004" s="94" t="s">
        <v>134</v>
      </c>
      <c r="E1004" s="94">
        <v>2450</v>
      </c>
      <c r="F1004" s="100">
        <f t="shared" si="19"/>
        <v>0</v>
      </c>
    </row>
    <row r="1005" spans="2:6" x14ac:dyDescent="0.25">
      <c r="B1005" s="94" t="s">
        <v>1133</v>
      </c>
      <c r="C1005" s="95" t="s">
        <v>1217</v>
      </c>
      <c r="D1005" s="94" t="s">
        <v>151</v>
      </c>
      <c r="E1005" s="94">
        <v>3106</v>
      </c>
      <c r="F1005" s="100">
        <f t="shared" si="19"/>
        <v>0</v>
      </c>
    </row>
    <row r="1006" spans="2:6" x14ac:dyDescent="0.25">
      <c r="B1006" s="94" t="s">
        <v>1133</v>
      </c>
      <c r="C1006" s="95" t="s">
        <v>1219</v>
      </c>
      <c r="D1006" s="94" t="s">
        <v>134</v>
      </c>
      <c r="E1006" s="94">
        <v>2950</v>
      </c>
      <c r="F1006" s="100">
        <f t="shared" si="19"/>
        <v>0</v>
      </c>
    </row>
    <row r="1007" spans="2:6" x14ac:dyDescent="0.25">
      <c r="B1007" s="94" t="s">
        <v>1133</v>
      </c>
      <c r="C1007" s="95" t="s">
        <v>1164</v>
      </c>
      <c r="D1007" s="94" t="s">
        <v>139</v>
      </c>
      <c r="E1007" s="94">
        <v>2438</v>
      </c>
      <c r="F1007" s="100">
        <f t="shared" si="19"/>
        <v>0</v>
      </c>
    </row>
    <row r="1008" spans="2:6" x14ac:dyDescent="0.25">
      <c r="B1008" s="94" t="s">
        <v>1133</v>
      </c>
      <c r="C1008" s="95" t="s">
        <v>1166</v>
      </c>
      <c r="D1008" s="94" t="s">
        <v>134</v>
      </c>
      <c r="E1008" s="94">
        <v>2934</v>
      </c>
      <c r="F1008" s="100">
        <f t="shared" si="19"/>
        <v>0</v>
      </c>
    </row>
    <row r="1009" spans="2:6" x14ac:dyDescent="0.25">
      <c r="B1009" s="94" t="s">
        <v>1133</v>
      </c>
      <c r="C1009" s="95" t="s">
        <v>1168</v>
      </c>
      <c r="D1009" s="94" t="s">
        <v>139</v>
      </c>
      <c r="E1009" s="94">
        <v>3259</v>
      </c>
      <c r="F1009" s="100">
        <f t="shared" si="19"/>
        <v>0</v>
      </c>
    </row>
    <row r="1010" spans="2:6" x14ac:dyDescent="0.25">
      <c r="B1010" s="94" t="s">
        <v>1133</v>
      </c>
      <c r="C1010" s="95" t="s">
        <v>1170</v>
      </c>
      <c r="D1010" s="94" t="s">
        <v>179</v>
      </c>
      <c r="E1010" s="94">
        <v>3160</v>
      </c>
      <c r="F1010" s="100">
        <f t="shared" si="19"/>
        <v>10</v>
      </c>
    </row>
    <row r="1011" spans="2:6" x14ac:dyDescent="0.25">
      <c r="B1011" s="94" t="s">
        <v>1133</v>
      </c>
      <c r="C1011" s="95" t="s">
        <v>1172</v>
      </c>
      <c r="D1011" s="94" t="s">
        <v>134</v>
      </c>
      <c r="E1011" s="94">
        <v>3230</v>
      </c>
      <c r="F1011" s="100">
        <f t="shared" si="19"/>
        <v>0</v>
      </c>
    </row>
    <row r="1012" spans="2:6" x14ac:dyDescent="0.25">
      <c r="B1012" s="94" t="s">
        <v>1133</v>
      </c>
      <c r="C1012" s="95" t="s">
        <v>1174</v>
      </c>
      <c r="D1012" s="94" t="s">
        <v>170</v>
      </c>
      <c r="E1012" s="94">
        <v>3230</v>
      </c>
      <c r="F1012" s="100">
        <f t="shared" si="19"/>
        <v>0</v>
      </c>
    </row>
    <row r="1013" spans="2:6" x14ac:dyDescent="0.25">
      <c r="B1013" s="94" t="s">
        <v>1133</v>
      </c>
      <c r="C1013" s="95" t="s">
        <v>1176</v>
      </c>
      <c r="D1013" s="94" t="s">
        <v>151</v>
      </c>
      <c r="E1013" s="94">
        <v>2927</v>
      </c>
      <c r="F1013" s="100">
        <f t="shared" si="19"/>
        <v>0</v>
      </c>
    </row>
    <row r="1014" spans="2:6" x14ac:dyDescent="0.25">
      <c r="B1014" s="94" t="s">
        <v>1133</v>
      </c>
      <c r="C1014" s="95" t="s">
        <v>1178</v>
      </c>
      <c r="D1014" s="94" t="s">
        <v>170</v>
      </c>
      <c r="E1014" s="94">
        <v>3113</v>
      </c>
      <c r="F1014" s="100">
        <f t="shared" si="19"/>
        <v>0</v>
      </c>
    </row>
    <row r="1015" spans="2:6" x14ac:dyDescent="0.25">
      <c r="B1015" s="94" t="s">
        <v>1133</v>
      </c>
      <c r="C1015" s="95" t="s">
        <v>1180</v>
      </c>
      <c r="D1015" s="94" t="s">
        <v>139</v>
      </c>
      <c r="E1015" s="94">
        <v>3179</v>
      </c>
      <c r="F1015" s="100">
        <f t="shared" si="19"/>
        <v>0</v>
      </c>
    </row>
    <row r="1016" spans="2:6" x14ac:dyDescent="0.25">
      <c r="B1016" s="94" t="s">
        <v>1133</v>
      </c>
      <c r="C1016" s="95" t="s">
        <v>1182</v>
      </c>
      <c r="D1016" s="94" t="s">
        <v>139</v>
      </c>
      <c r="E1016" s="94">
        <v>3150</v>
      </c>
      <c r="F1016" s="100">
        <f t="shared" si="19"/>
        <v>0</v>
      </c>
    </row>
    <row r="1017" spans="2:6" x14ac:dyDescent="0.25">
      <c r="B1017" s="94" t="s">
        <v>1133</v>
      </c>
      <c r="C1017" s="95" t="s">
        <v>1184</v>
      </c>
      <c r="D1017" s="94" t="s">
        <v>139</v>
      </c>
      <c r="E1017" s="94">
        <v>3305</v>
      </c>
      <c r="F1017" s="100">
        <f t="shared" si="19"/>
        <v>0</v>
      </c>
    </row>
    <row r="1018" spans="2:6" x14ac:dyDescent="0.25">
      <c r="B1018" s="94" t="s">
        <v>1133</v>
      </c>
      <c r="C1018" s="95" t="s">
        <v>1186</v>
      </c>
      <c r="D1018" s="94" t="s">
        <v>170</v>
      </c>
      <c r="E1018" s="94">
        <v>3360</v>
      </c>
      <c r="F1018" s="100">
        <f t="shared" si="19"/>
        <v>0</v>
      </c>
    </row>
    <row r="1019" spans="2:6" x14ac:dyDescent="0.25">
      <c r="B1019" s="94" t="s">
        <v>1133</v>
      </c>
      <c r="C1019" s="95" t="s">
        <v>1188</v>
      </c>
      <c r="D1019" s="94" t="s">
        <v>151</v>
      </c>
      <c r="E1019" s="94">
        <v>3150</v>
      </c>
      <c r="F1019" s="100">
        <f t="shared" si="19"/>
        <v>0</v>
      </c>
    </row>
    <row r="1020" spans="2:6" x14ac:dyDescent="0.25">
      <c r="B1020" s="94" t="s">
        <v>1133</v>
      </c>
      <c r="C1020" s="95" t="s">
        <v>1190</v>
      </c>
      <c r="D1020" s="94" t="s">
        <v>139</v>
      </c>
      <c r="E1020" s="94">
        <v>3151</v>
      </c>
      <c r="F1020" s="100">
        <f t="shared" si="19"/>
        <v>0</v>
      </c>
    </row>
    <row r="1021" spans="2:6" x14ac:dyDescent="0.25">
      <c r="B1021" s="94" t="s">
        <v>1133</v>
      </c>
      <c r="C1021" s="95" t="s">
        <v>1192</v>
      </c>
      <c r="D1021" s="94" t="s">
        <v>179</v>
      </c>
      <c r="E1021" s="94">
        <v>3576</v>
      </c>
      <c r="F1021" s="100">
        <f t="shared" si="19"/>
        <v>10</v>
      </c>
    </row>
    <row r="1022" spans="2:6" x14ac:dyDescent="0.25">
      <c r="B1022" s="94" t="s">
        <v>1133</v>
      </c>
      <c r="C1022" s="95" t="s">
        <v>1194</v>
      </c>
      <c r="D1022" s="94" t="s">
        <v>184</v>
      </c>
      <c r="E1022" s="94">
        <v>3400</v>
      </c>
      <c r="F1022" s="100">
        <f t="shared" si="19"/>
        <v>10</v>
      </c>
    </row>
    <row r="1023" spans="2:6" x14ac:dyDescent="0.25">
      <c r="B1023" s="94" t="s">
        <v>1133</v>
      </c>
      <c r="C1023" s="95" t="s">
        <v>1196</v>
      </c>
      <c r="D1023" s="94" t="s">
        <v>179</v>
      </c>
      <c r="E1023" s="94">
        <v>3700</v>
      </c>
      <c r="F1023" s="100">
        <f t="shared" si="19"/>
        <v>10</v>
      </c>
    </row>
    <row r="1024" spans="2:6" x14ac:dyDescent="0.25">
      <c r="B1024" s="94" t="s">
        <v>1133</v>
      </c>
      <c r="C1024" s="95" t="s">
        <v>1198</v>
      </c>
      <c r="D1024" s="94" t="s">
        <v>142</v>
      </c>
      <c r="E1024" s="94">
        <v>3918</v>
      </c>
      <c r="F1024" s="100">
        <f t="shared" si="19"/>
        <v>10</v>
      </c>
    </row>
    <row r="1025" spans="2:6" x14ac:dyDescent="0.25">
      <c r="B1025" s="94" t="s">
        <v>1133</v>
      </c>
      <c r="C1025" s="95" t="s">
        <v>1200</v>
      </c>
      <c r="D1025" s="94" t="s">
        <v>134</v>
      </c>
      <c r="E1025" s="94">
        <v>2000</v>
      </c>
      <c r="F1025" s="100">
        <f t="shared" si="19"/>
        <v>0</v>
      </c>
    </row>
    <row r="1026" spans="2:6" x14ac:dyDescent="0.25">
      <c r="B1026" s="94" t="s">
        <v>1133</v>
      </c>
      <c r="C1026" s="95" t="s">
        <v>1202</v>
      </c>
      <c r="D1026" s="94" t="s">
        <v>134</v>
      </c>
      <c r="E1026" s="94">
        <v>2270</v>
      </c>
      <c r="F1026" s="100">
        <f t="shared" si="19"/>
        <v>0</v>
      </c>
    </row>
    <row r="1027" spans="2:6" x14ac:dyDescent="0.25">
      <c r="B1027" s="94" t="s">
        <v>1133</v>
      </c>
      <c r="C1027" s="95" t="s">
        <v>1204</v>
      </c>
      <c r="D1027" s="94" t="s">
        <v>134</v>
      </c>
      <c r="E1027" s="94">
        <v>2300</v>
      </c>
      <c r="F1027" s="100">
        <f t="shared" si="19"/>
        <v>0</v>
      </c>
    </row>
    <row r="1028" spans="2:6" x14ac:dyDescent="0.25">
      <c r="B1028" s="94" t="s">
        <v>1133</v>
      </c>
      <c r="C1028" s="95" t="s">
        <v>1206</v>
      </c>
      <c r="D1028" s="94" t="s">
        <v>134</v>
      </c>
      <c r="E1028" s="94">
        <v>2046</v>
      </c>
      <c r="F1028" s="100">
        <f t="shared" si="19"/>
        <v>0</v>
      </c>
    </row>
    <row r="1029" spans="2:6" x14ac:dyDescent="0.25">
      <c r="B1029" s="94" t="s">
        <v>1133</v>
      </c>
      <c r="C1029" s="95" t="s">
        <v>1208</v>
      </c>
      <c r="D1029" s="94" t="s">
        <v>170</v>
      </c>
      <c r="E1029" s="94">
        <v>2975</v>
      </c>
      <c r="F1029" s="100">
        <f t="shared" si="19"/>
        <v>0</v>
      </c>
    </row>
    <row r="1030" spans="2:6" x14ac:dyDescent="0.25">
      <c r="B1030" s="94" t="s">
        <v>1133</v>
      </c>
      <c r="C1030" s="95" t="s">
        <v>1210</v>
      </c>
      <c r="D1030" s="94" t="s">
        <v>151</v>
      </c>
      <c r="E1030" s="94">
        <v>2975</v>
      </c>
      <c r="F1030" s="100">
        <f t="shared" si="19"/>
        <v>0</v>
      </c>
    </row>
    <row r="1031" spans="2:6" x14ac:dyDescent="0.25">
      <c r="B1031" s="94" t="s">
        <v>1133</v>
      </c>
      <c r="C1031" s="95" t="s">
        <v>1212</v>
      </c>
      <c r="D1031" s="94" t="s">
        <v>190</v>
      </c>
      <c r="E1031" s="94">
        <v>2120</v>
      </c>
      <c r="F1031" s="100">
        <f t="shared" si="19"/>
        <v>0</v>
      </c>
    </row>
    <row r="1032" spans="2:6" x14ac:dyDescent="0.25">
      <c r="B1032" s="94" t="s">
        <v>1133</v>
      </c>
      <c r="C1032" s="95" t="s">
        <v>1214</v>
      </c>
      <c r="D1032" s="94" t="s">
        <v>134</v>
      </c>
      <c r="E1032" s="94">
        <v>2015</v>
      </c>
      <c r="F1032" s="100">
        <f t="shared" si="19"/>
        <v>0</v>
      </c>
    </row>
    <row r="1033" spans="2:6" x14ac:dyDescent="0.25">
      <c r="B1033" s="94" t="s">
        <v>1133</v>
      </c>
      <c r="C1033" s="95" t="s">
        <v>1216</v>
      </c>
      <c r="D1033" s="94" t="s">
        <v>134</v>
      </c>
      <c r="E1033" s="94">
        <v>2040</v>
      </c>
      <c r="F1033" s="100">
        <f t="shared" ref="F1033:F1035" si="20">IF(D1033="ST ",$J$3,IF(D1033="PTC** ",$J$4,IF(D1033="PTC* ",$J$5,IF(D1033="PTC ",$J$6,IF(D1033="PTD** ",$J$7,IF(D1033="PTD* ",$J$8,IF(D1033="PTD ",$J$9,IF(D1033="PTE** ",$J$10,IF(D1033="PTE* ",$J$11,IF(D1033="PTE ",$J$12,IF(D1033="PTF** ",$J$13,IF(D1033="PTF* ",$J$14,IF(D1033="PTF ",$J$15,IF(D1033="PTG** ",$J$16,IF(D1033="PTG* ",$J$17,IF(D1033="PTG ",$J$18,"Other"))))))))))))))))</f>
        <v>0</v>
      </c>
    </row>
    <row r="1034" spans="2:6" x14ac:dyDescent="0.25">
      <c r="B1034" s="94" t="s">
        <v>1133</v>
      </c>
      <c r="C1034" s="95" t="s">
        <v>1218</v>
      </c>
      <c r="D1034" s="94" t="s">
        <v>139</v>
      </c>
      <c r="E1034" s="94">
        <v>2287</v>
      </c>
      <c r="F1034" s="100">
        <f t="shared" si="20"/>
        <v>0</v>
      </c>
    </row>
    <row r="1035" spans="2:6" x14ac:dyDescent="0.25">
      <c r="B1035" s="94" t="s">
        <v>1133</v>
      </c>
      <c r="C1035" s="95" t="s">
        <v>1220</v>
      </c>
      <c r="D1035" s="94" t="s">
        <v>190</v>
      </c>
      <c r="E1035" s="94">
        <v>2120</v>
      </c>
      <c r="F1035" s="100">
        <f t="shared" si="20"/>
        <v>0</v>
      </c>
    </row>
  </sheetData>
  <sheetProtection algorithmName="SHA-512" hashValue="paPgmErJNoQoKHXLK/WJDGVg00WeG1kIkVi7Qsvfa6vzDsAaz4/04c/s7gTrFjyAoz7FrUJ5BDp0+2tBKce2Mg==" saltValue="ZPSoElOhMxPhKqnG7gDWvQ==" spinCount="100000" sheet="1" objects="1" scenarios="1"/>
  <mergeCells count="1">
    <mergeCell ref="I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"/>
  <sheetViews>
    <sheetView workbookViewId="0"/>
  </sheetViews>
  <sheetFormatPr defaultRowHeight="15" x14ac:dyDescent="0.25"/>
  <cols>
    <col min="1" max="1" width="4.140625" style="2" customWidth="1"/>
    <col min="2" max="2" width="10.85546875" style="1" customWidth="1"/>
    <col min="3" max="3" width="10.85546875" style="2" customWidth="1"/>
    <col min="4" max="4" width="10.85546875" style="3" customWidth="1"/>
    <col min="5" max="5" width="10.85546875" style="2" customWidth="1"/>
    <col min="6" max="6" width="7.140625" style="2" customWidth="1"/>
    <col min="7" max="7" width="1.85546875" style="2" customWidth="1"/>
    <col min="8" max="8" width="9.140625" style="2" bestFit="1" customWidth="1"/>
    <col min="9" max="9" width="7.140625" style="2" customWidth="1"/>
    <col min="10" max="10" width="2" style="2" bestFit="1" customWidth="1"/>
    <col min="11" max="11" width="7.140625" style="2" customWidth="1"/>
    <col min="12" max="12" width="2" style="2" bestFit="1" customWidth="1"/>
    <col min="13" max="13" width="4.42578125" style="2" customWidth="1"/>
    <col min="14" max="14" width="4" style="2" customWidth="1"/>
    <col min="15" max="15" width="9.140625" style="2"/>
    <col min="16" max="16" width="7.7109375" style="2" customWidth="1"/>
    <col min="17" max="21" width="9.140625" style="2" customWidth="1"/>
    <col min="22" max="22" width="18.140625" style="2" customWidth="1"/>
    <col min="23" max="24" width="9.140625" style="2" customWidth="1"/>
    <col min="25" max="16384" width="9.140625" style="2"/>
  </cols>
  <sheetData>
    <row r="1" spans="2:16" x14ac:dyDescent="0.25">
      <c r="I1" s="23"/>
      <c r="J1" s="23"/>
      <c r="K1" s="23"/>
      <c r="L1" s="23"/>
      <c r="M1" s="23"/>
      <c r="N1" s="23"/>
      <c r="O1" s="23"/>
      <c r="P1" s="23"/>
    </row>
    <row r="2" spans="2:16" ht="23.25" x14ac:dyDescent="0.25">
      <c r="B2" s="270" t="s">
        <v>1314</v>
      </c>
      <c r="C2" s="271"/>
      <c r="D2" s="271"/>
      <c r="E2" s="271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3"/>
    </row>
    <row r="3" spans="2:16" ht="24" thickBot="1" x14ac:dyDescent="0.3">
      <c r="B3" s="274" t="s">
        <v>1315</v>
      </c>
      <c r="C3" s="275"/>
      <c r="D3" s="275"/>
      <c r="E3" s="275"/>
      <c r="F3" s="276"/>
      <c r="G3" s="276"/>
      <c r="H3" s="276"/>
      <c r="I3" s="276"/>
      <c r="J3" s="276"/>
      <c r="K3" s="276"/>
      <c r="L3" s="276"/>
      <c r="M3" s="276"/>
      <c r="N3" s="276"/>
      <c r="O3" s="277"/>
      <c r="P3" s="23"/>
    </row>
    <row r="4" spans="2:16" ht="15.75" thickBot="1" x14ac:dyDescent="0.3">
      <c r="I4" s="23"/>
      <c r="J4" s="23"/>
      <c r="K4" s="23"/>
      <c r="L4" s="23"/>
      <c r="M4" s="23"/>
      <c r="N4" s="23"/>
      <c r="O4" s="23"/>
      <c r="P4" s="23"/>
    </row>
    <row r="5" spans="2:16" ht="32.25" thickBot="1" x14ac:dyDescent="0.55000000000000004">
      <c r="B5" s="278" t="s">
        <v>1316</v>
      </c>
      <c r="C5" s="279"/>
      <c r="D5" s="279"/>
      <c r="E5" s="280"/>
      <c r="F5" s="281" t="s">
        <v>1317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</row>
  </sheetData>
  <sheetProtection algorithmName="SHA-512" hashValue="cJ9YN5Mqcp+5ibvqx2a8Q13VlWT6co3lOdUNZVshOZfj1+KwsgBYSh4xUhQiviNdyGY/BWVn5SRUYHn+lXMQKA==" saltValue="3G0B9MQgzZnfvpMWMZYUKA==" spinCount="100000" sheet="1" objects="1" scenarios="1"/>
  <mergeCells count="6">
    <mergeCell ref="B2:E2"/>
    <mergeCell ref="F2:O2"/>
    <mergeCell ref="B3:E3"/>
    <mergeCell ref="F3:O3"/>
    <mergeCell ref="B5:E5"/>
    <mergeCell ref="F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zoomScaleNormal="100" workbookViewId="0"/>
  </sheetViews>
  <sheetFormatPr defaultRowHeight="15" x14ac:dyDescent="0.25"/>
  <cols>
    <col min="1" max="1" width="3.42578125" style="2" customWidth="1"/>
    <col min="2" max="2" width="6" style="1" customWidth="1"/>
    <col min="3" max="3" width="7.7109375" style="2" customWidth="1"/>
    <col min="4" max="4" width="3.28515625" style="3" customWidth="1"/>
    <col min="5" max="5" width="11.140625" style="2" customWidth="1"/>
    <col min="6" max="6" width="7.140625" style="2" customWidth="1"/>
    <col min="7" max="7" width="1.85546875" style="2" customWidth="1"/>
    <col min="8" max="8" width="9.28515625" style="2" customWidth="1"/>
    <col min="9" max="9" width="7.140625" style="2" customWidth="1"/>
    <col min="10" max="10" width="2" style="2" bestFit="1" customWidth="1"/>
    <col min="11" max="11" width="7.140625" style="2" customWidth="1"/>
    <col min="12" max="12" width="2" style="2" bestFit="1" customWidth="1"/>
    <col min="13" max="13" width="4.42578125" style="2" customWidth="1"/>
    <col min="14" max="14" width="4" style="2" customWidth="1"/>
    <col min="15" max="15" width="9.140625" style="2"/>
    <col min="16" max="16" width="2.85546875" style="2" customWidth="1"/>
    <col min="17" max="21" width="9.140625" style="2" hidden="1" customWidth="1"/>
    <col min="22" max="22" width="9.140625" style="2" customWidth="1"/>
    <col min="23" max="16384" width="9.140625" style="2"/>
  </cols>
  <sheetData>
    <row r="1" spans="2:16" ht="21.75" customHeight="1" thickBot="1" x14ac:dyDescent="0.3">
      <c r="B1" s="129" t="s">
        <v>1</v>
      </c>
      <c r="C1" s="254"/>
      <c r="D1" s="254"/>
      <c r="E1" s="256"/>
      <c r="F1" s="257"/>
      <c r="G1" s="257"/>
      <c r="H1" s="257"/>
      <c r="I1" s="258"/>
      <c r="J1" s="266"/>
      <c r="K1" s="267" t="s">
        <v>2</v>
      </c>
      <c r="L1" s="268"/>
      <c r="M1" s="268"/>
      <c r="N1" s="268"/>
      <c r="O1" s="269"/>
      <c r="P1" s="4"/>
    </row>
    <row r="2" spans="2:16" ht="21.75" customHeight="1" thickBot="1" x14ac:dyDescent="0.3">
      <c r="B2" s="129" t="s">
        <v>3</v>
      </c>
      <c r="C2" s="254"/>
      <c r="D2" s="254"/>
      <c r="E2" s="245"/>
      <c r="F2" s="246"/>
      <c r="G2" s="246"/>
      <c r="H2" s="246"/>
      <c r="I2" s="247"/>
      <c r="J2" s="266"/>
      <c r="K2" s="248"/>
      <c r="L2" s="249"/>
      <c r="M2" s="249"/>
      <c r="N2" s="249"/>
      <c r="O2" s="250"/>
      <c r="P2" s="51"/>
    </row>
    <row r="3" spans="2:16" ht="21.75" customHeight="1" thickBot="1" x14ac:dyDescent="0.3">
      <c r="B3" s="129" t="s">
        <v>4</v>
      </c>
      <c r="C3" s="254"/>
      <c r="D3" s="254"/>
      <c r="E3" s="256"/>
      <c r="F3" s="257"/>
      <c r="G3" s="257"/>
      <c r="H3" s="257"/>
      <c r="I3" s="258"/>
      <c r="J3" s="266"/>
      <c r="K3" s="251"/>
      <c r="L3" s="252"/>
      <c r="M3" s="252"/>
      <c r="N3" s="252"/>
      <c r="O3" s="253"/>
      <c r="P3" s="51"/>
    </row>
    <row r="4" spans="2:16" ht="21.75" customHeight="1" thickBot="1" x14ac:dyDescent="0.3">
      <c r="B4" s="129" t="s">
        <v>5</v>
      </c>
      <c r="C4" s="254"/>
      <c r="D4" s="254"/>
      <c r="E4" s="256"/>
      <c r="F4" s="257"/>
      <c r="G4" s="257"/>
      <c r="H4" s="257"/>
      <c r="I4" s="258"/>
      <c r="J4" s="266"/>
      <c r="K4" s="267" t="s">
        <v>1303</v>
      </c>
      <c r="L4" s="268"/>
      <c r="M4" s="268"/>
      <c r="N4" s="268"/>
      <c r="O4" s="269"/>
      <c r="P4" s="51"/>
    </row>
    <row r="5" spans="2:16" ht="21.75" customHeight="1" thickBot="1" x14ac:dyDescent="0.3">
      <c r="B5" s="149" t="s">
        <v>6</v>
      </c>
      <c r="C5" s="255"/>
      <c r="D5" s="255"/>
      <c r="E5" s="256"/>
      <c r="F5" s="257"/>
      <c r="G5" s="257"/>
      <c r="H5" s="257"/>
      <c r="I5" s="258"/>
      <c r="J5" s="266"/>
      <c r="K5" s="248"/>
      <c r="L5" s="249"/>
      <c r="M5" s="249"/>
      <c r="N5" s="249"/>
      <c r="O5" s="250"/>
      <c r="P5" s="51"/>
    </row>
    <row r="6" spans="2:16" ht="21.75" customHeight="1" thickBot="1" x14ac:dyDescent="0.3">
      <c r="B6" s="149" t="s">
        <v>1300</v>
      </c>
      <c r="C6" s="255"/>
      <c r="D6" s="255"/>
      <c r="E6" s="256"/>
      <c r="F6" s="257"/>
      <c r="G6" s="257"/>
      <c r="H6" s="257"/>
      <c r="I6" s="258"/>
      <c r="J6" s="266"/>
      <c r="K6" s="251"/>
      <c r="L6" s="252"/>
      <c r="M6" s="252"/>
      <c r="N6" s="252"/>
      <c r="O6" s="253"/>
    </row>
    <row r="7" spans="2:16" ht="21.75" customHeight="1" thickBot="1" x14ac:dyDescent="0.3">
      <c r="B7" s="149" t="s">
        <v>1301</v>
      </c>
      <c r="C7" s="255"/>
      <c r="D7" s="255"/>
      <c r="E7" s="256"/>
      <c r="F7" s="257"/>
      <c r="G7" s="257"/>
      <c r="H7" s="257"/>
      <c r="I7" s="258"/>
      <c r="J7" s="266"/>
      <c r="K7" s="89"/>
      <c r="L7" s="89"/>
      <c r="M7" s="89"/>
      <c r="N7" s="89"/>
      <c r="O7" s="89"/>
    </row>
    <row r="8" spans="2:16" ht="15.75" customHeight="1" thickBot="1" x14ac:dyDescent="0.3">
      <c r="B8" s="87"/>
    </row>
    <row r="9" spans="2:16" ht="15.75" thickBot="1" x14ac:dyDescent="0.3">
      <c r="B9" s="259" t="s">
        <v>1302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1"/>
      <c r="P9" s="7"/>
    </row>
    <row r="10" spans="2:16" s="3" customFormat="1" x14ac:dyDescent="0.25">
      <c r="B10" s="88"/>
      <c r="C10" s="2" t="s">
        <v>1308</v>
      </c>
      <c r="E10" s="2"/>
      <c r="F10" s="2"/>
      <c r="G10" s="2"/>
      <c r="H10" s="2"/>
      <c r="I10" s="37"/>
      <c r="J10" s="2" t="s">
        <v>1307</v>
      </c>
      <c r="K10" s="2"/>
      <c r="L10" s="2"/>
      <c r="O10" s="2"/>
    </row>
    <row r="11" spans="2:16" s="3" customFormat="1" x14ac:dyDescent="0.25">
      <c r="B11" s="37"/>
      <c r="C11" s="2" t="s">
        <v>12</v>
      </c>
      <c r="E11" s="2"/>
      <c r="F11" s="2"/>
      <c r="G11" s="2"/>
      <c r="H11" s="2"/>
      <c r="I11" s="37"/>
      <c r="J11" s="2" t="s">
        <v>18</v>
      </c>
      <c r="K11" s="2"/>
      <c r="L11" s="2"/>
      <c r="O11" s="2"/>
    </row>
    <row r="12" spans="2:16" s="3" customFormat="1" x14ac:dyDescent="0.25">
      <c r="B12" s="37"/>
      <c r="C12" s="2" t="s">
        <v>13</v>
      </c>
      <c r="E12" s="2"/>
      <c r="F12" s="2"/>
      <c r="G12" s="2"/>
      <c r="H12" s="2"/>
      <c r="I12" s="37"/>
      <c r="J12" s="2" t="s">
        <v>1306</v>
      </c>
      <c r="K12" s="2"/>
      <c r="L12" s="2"/>
      <c r="O12" s="2"/>
    </row>
    <row r="13" spans="2:16" s="3" customFormat="1" x14ac:dyDescent="0.25">
      <c r="B13" s="37"/>
      <c r="C13" s="2" t="s">
        <v>1253</v>
      </c>
      <c r="E13" s="2"/>
      <c r="F13" s="2"/>
      <c r="G13" s="2"/>
      <c r="H13" s="2"/>
      <c r="I13" s="37"/>
      <c r="J13" s="2" t="s">
        <v>1305</v>
      </c>
      <c r="K13" s="2"/>
      <c r="L13" s="2"/>
      <c r="O13" s="2"/>
    </row>
    <row r="14" spans="2:16" s="3" customFormat="1" x14ac:dyDescent="0.25">
      <c r="B14" s="37"/>
      <c r="C14" s="2" t="s">
        <v>1304</v>
      </c>
      <c r="E14" s="2"/>
      <c r="F14" s="2"/>
      <c r="G14" s="2"/>
      <c r="H14" s="2"/>
      <c r="I14" s="37"/>
      <c r="J14" s="2" t="s">
        <v>23</v>
      </c>
      <c r="K14" s="2"/>
      <c r="L14" s="2"/>
      <c r="O14" s="2"/>
    </row>
    <row r="15" spans="2:16" s="3" customFormat="1" x14ac:dyDescent="0.25">
      <c r="B15" s="37"/>
      <c r="C15" s="2" t="s">
        <v>16</v>
      </c>
      <c r="E15" s="2"/>
      <c r="F15" s="2"/>
      <c r="G15" s="2"/>
      <c r="H15" s="2"/>
      <c r="I15" s="37"/>
      <c r="J15" s="2" t="s">
        <v>24</v>
      </c>
      <c r="K15" s="2"/>
      <c r="L15" s="2"/>
      <c r="O15" s="2"/>
    </row>
    <row r="16" spans="2:16" ht="15.75" customHeight="1" thickBot="1" x14ac:dyDescent="0.3">
      <c r="B16" s="87"/>
    </row>
    <row r="17" spans="2:16" ht="15" customHeight="1" x14ac:dyDescent="0.25">
      <c r="B17" s="262" t="s">
        <v>115</v>
      </c>
      <c r="C17" s="263"/>
      <c r="D17" s="189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</row>
    <row r="18" spans="2:16" ht="15.75" thickBot="1" x14ac:dyDescent="0.3">
      <c r="B18" s="264"/>
      <c r="C18" s="265"/>
      <c r="D18" s="192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4"/>
    </row>
    <row r="19" spans="2:16" x14ac:dyDescent="0.25">
      <c r="B19" s="47"/>
      <c r="C19" s="47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6" x14ac:dyDescent="0.25">
      <c r="B20" s="47"/>
      <c r="C20" s="47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2:16" x14ac:dyDescent="0.25">
      <c r="B21" s="47"/>
      <c r="C21" s="47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2:16" ht="15" customHeight="1" thickBot="1" x14ac:dyDescent="0.3">
      <c r="B22" s="47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2:16" ht="21.75" customHeight="1" thickBot="1" x14ac:dyDescent="0.3">
      <c r="B23" s="129" t="s">
        <v>1</v>
      </c>
      <c r="C23" s="254"/>
      <c r="D23" s="254"/>
      <c r="E23" s="256"/>
      <c r="F23" s="257"/>
      <c r="G23" s="257"/>
      <c r="H23" s="257"/>
      <c r="I23" s="258"/>
      <c r="J23" s="266"/>
      <c r="K23" s="267" t="s">
        <v>2</v>
      </c>
      <c r="L23" s="268"/>
      <c r="M23" s="268"/>
      <c r="N23" s="268"/>
      <c r="O23" s="269"/>
      <c r="P23" s="4"/>
    </row>
    <row r="24" spans="2:16" ht="21.75" customHeight="1" thickBot="1" x14ac:dyDescent="0.3">
      <c r="B24" s="129" t="s">
        <v>3</v>
      </c>
      <c r="C24" s="254"/>
      <c r="D24" s="254"/>
      <c r="E24" s="245"/>
      <c r="F24" s="246"/>
      <c r="G24" s="246"/>
      <c r="H24" s="246"/>
      <c r="I24" s="247"/>
      <c r="J24" s="266"/>
      <c r="K24" s="248"/>
      <c r="L24" s="249"/>
      <c r="M24" s="249"/>
      <c r="N24" s="249"/>
      <c r="O24" s="250"/>
      <c r="P24" s="51"/>
    </row>
    <row r="25" spans="2:16" ht="21.75" customHeight="1" thickBot="1" x14ac:dyDescent="0.3">
      <c r="B25" s="129" t="s">
        <v>4</v>
      </c>
      <c r="C25" s="254"/>
      <c r="D25" s="254"/>
      <c r="E25" s="256"/>
      <c r="F25" s="257"/>
      <c r="G25" s="257"/>
      <c r="H25" s="257"/>
      <c r="I25" s="258"/>
      <c r="J25" s="266"/>
      <c r="K25" s="251"/>
      <c r="L25" s="252"/>
      <c r="M25" s="252"/>
      <c r="N25" s="252"/>
      <c r="O25" s="253"/>
      <c r="P25" s="51"/>
    </row>
    <row r="26" spans="2:16" ht="21.75" customHeight="1" thickBot="1" x14ac:dyDescent="0.3">
      <c r="B26" s="129" t="s">
        <v>5</v>
      </c>
      <c r="C26" s="254"/>
      <c r="D26" s="254"/>
      <c r="E26" s="256"/>
      <c r="F26" s="257"/>
      <c r="G26" s="257"/>
      <c r="H26" s="257"/>
      <c r="I26" s="258"/>
      <c r="J26" s="266"/>
      <c r="K26" s="267" t="s">
        <v>1303</v>
      </c>
      <c r="L26" s="268"/>
      <c r="M26" s="268"/>
      <c r="N26" s="268"/>
      <c r="O26" s="269"/>
      <c r="P26" s="51"/>
    </row>
    <row r="27" spans="2:16" ht="21.75" customHeight="1" thickBot="1" x14ac:dyDescent="0.3">
      <c r="B27" s="149" t="s">
        <v>6</v>
      </c>
      <c r="C27" s="255"/>
      <c r="D27" s="255"/>
      <c r="E27" s="256"/>
      <c r="F27" s="257"/>
      <c r="G27" s="257"/>
      <c r="H27" s="257"/>
      <c r="I27" s="258"/>
      <c r="J27" s="266"/>
      <c r="K27" s="248"/>
      <c r="L27" s="249"/>
      <c r="M27" s="249"/>
      <c r="N27" s="249"/>
      <c r="O27" s="250"/>
      <c r="P27" s="51"/>
    </row>
    <row r="28" spans="2:16" ht="21.75" customHeight="1" thickBot="1" x14ac:dyDescent="0.3">
      <c r="B28" s="149" t="s">
        <v>1300</v>
      </c>
      <c r="C28" s="255"/>
      <c r="D28" s="255"/>
      <c r="E28" s="256"/>
      <c r="F28" s="257"/>
      <c r="G28" s="257"/>
      <c r="H28" s="257"/>
      <c r="I28" s="258"/>
      <c r="J28" s="266"/>
      <c r="K28" s="251"/>
      <c r="L28" s="252"/>
      <c r="M28" s="252"/>
      <c r="N28" s="252"/>
      <c r="O28" s="253"/>
    </row>
    <row r="29" spans="2:16" ht="21.75" customHeight="1" thickBot="1" x14ac:dyDescent="0.3">
      <c r="B29" s="149" t="s">
        <v>1301</v>
      </c>
      <c r="C29" s="255"/>
      <c r="D29" s="255"/>
      <c r="E29" s="256"/>
      <c r="F29" s="257"/>
      <c r="G29" s="257"/>
      <c r="H29" s="257"/>
      <c r="I29" s="258"/>
      <c r="J29" s="266"/>
      <c r="K29" s="89"/>
      <c r="L29" s="89"/>
      <c r="M29" s="89"/>
      <c r="N29" s="89"/>
      <c r="O29" s="89"/>
    </row>
    <row r="30" spans="2:16" ht="15.75" customHeight="1" thickBot="1" x14ac:dyDescent="0.3">
      <c r="B30" s="87"/>
    </row>
    <row r="31" spans="2:16" ht="15.75" thickBot="1" x14ac:dyDescent="0.3">
      <c r="B31" s="259" t="s">
        <v>1302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1"/>
      <c r="P31" s="7"/>
    </row>
    <row r="32" spans="2:16" x14ac:dyDescent="0.25">
      <c r="B32" s="88"/>
      <c r="C32" s="2" t="s">
        <v>1308</v>
      </c>
      <c r="I32" s="37"/>
      <c r="J32" s="2" t="s">
        <v>1307</v>
      </c>
      <c r="M32" s="3"/>
      <c r="N32" s="3"/>
      <c r="P32" s="3"/>
    </row>
    <row r="33" spans="2:16" x14ac:dyDescent="0.25">
      <c r="B33" s="37"/>
      <c r="C33" s="2" t="s">
        <v>12</v>
      </c>
      <c r="I33" s="37"/>
      <c r="J33" s="2" t="s">
        <v>18</v>
      </c>
      <c r="M33" s="3"/>
      <c r="N33" s="3"/>
      <c r="P33" s="3"/>
    </row>
    <row r="34" spans="2:16" x14ac:dyDescent="0.25">
      <c r="B34" s="37"/>
      <c r="C34" s="2" t="s">
        <v>13</v>
      </c>
      <c r="I34" s="37"/>
      <c r="J34" s="2" t="s">
        <v>1306</v>
      </c>
      <c r="M34" s="3"/>
      <c r="N34" s="3"/>
      <c r="P34" s="3"/>
    </row>
    <row r="35" spans="2:16" x14ac:dyDescent="0.25">
      <c r="B35" s="37"/>
      <c r="C35" s="2" t="s">
        <v>1253</v>
      </c>
      <c r="I35" s="37"/>
      <c r="J35" s="2" t="s">
        <v>1305</v>
      </c>
      <c r="M35" s="3"/>
      <c r="N35" s="3"/>
      <c r="P35" s="3"/>
    </row>
    <row r="36" spans="2:16" x14ac:dyDescent="0.25">
      <c r="B36" s="37"/>
      <c r="C36" s="2" t="s">
        <v>1304</v>
      </c>
      <c r="I36" s="37"/>
      <c r="J36" s="2" t="s">
        <v>23</v>
      </c>
      <c r="M36" s="3"/>
      <c r="N36" s="3"/>
      <c r="P36" s="3"/>
    </row>
    <row r="37" spans="2:16" x14ac:dyDescent="0.25">
      <c r="B37" s="37"/>
      <c r="C37" s="2" t="s">
        <v>16</v>
      </c>
      <c r="I37" s="37"/>
      <c r="J37" s="2" t="s">
        <v>24</v>
      </c>
      <c r="M37" s="3"/>
      <c r="N37" s="3"/>
      <c r="P37" s="3"/>
    </row>
    <row r="38" spans="2:16" ht="15.75" customHeight="1" thickBot="1" x14ac:dyDescent="0.3">
      <c r="B38" s="87"/>
    </row>
    <row r="39" spans="2:16" x14ac:dyDescent="0.25">
      <c r="B39" s="262" t="s">
        <v>115</v>
      </c>
      <c r="C39" s="263"/>
      <c r="D39" s="189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2:16" ht="15.75" thickBot="1" x14ac:dyDescent="0.3">
      <c r="B40" s="264"/>
      <c r="C40" s="265"/>
      <c r="D40" s="192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</sheetData>
  <sheetProtection algorithmName="SHA-512" hashValue="9/fzUjgvcsV/vyYXfYH/rtwQ59A3cYDwmjyBIeQJzSO0hzETrdYMvQ4GXQ6hzEvokMeP98hUSt3eXvIfmMNRgA==" saltValue="U5SSKtYzmWqX1hf1b0lzhA==" spinCount="100000" sheet="1" objects="1" scenarios="1"/>
  <mergeCells count="44">
    <mergeCell ref="K4:O4"/>
    <mergeCell ref="K5:O6"/>
    <mergeCell ref="J1:J7"/>
    <mergeCell ref="B9:O9"/>
    <mergeCell ref="E7:I7"/>
    <mergeCell ref="K1:O1"/>
    <mergeCell ref="B17:C18"/>
    <mergeCell ref="D17:O18"/>
    <mergeCell ref="E1:I1"/>
    <mergeCell ref="E2:I2"/>
    <mergeCell ref="E3:I3"/>
    <mergeCell ref="E4:I4"/>
    <mergeCell ref="E5:I5"/>
    <mergeCell ref="E6:I6"/>
    <mergeCell ref="B1:D1"/>
    <mergeCell ref="B2:D2"/>
    <mergeCell ref="B3:D3"/>
    <mergeCell ref="B4:D4"/>
    <mergeCell ref="B5:D5"/>
    <mergeCell ref="B6:D6"/>
    <mergeCell ref="B7:D7"/>
    <mergeCell ref="K2:O3"/>
    <mergeCell ref="B31:O31"/>
    <mergeCell ref="B39:C40"/>
    <mergeCell ref="D39:O40"/>
    <mergeCell ref="B23:D23"/>
    <mergeCell ref="E23:I23"/>
    <mergeCell ref="J23:J29"/>
    <mergeCell ref="K23:O23"/>
    <mergeCell ref="B24:D24"/>
    <mergeCell ref="E25:I25"/>
    <mergeCell ref="B26:D26"/>
    <mergeCell ref="E26:I26"/>
    <mergeCell ref="K26:O26"/>
    <mergeCell ref="B27:D27"/>
    <mergeCell ref="E27:I27"/>
    <mergeCell ref="K27:O28"/>
    <mergeCell ref="B28:D28"/>
    <mergeCell ref="E24:I24"/>
    <mergeCell ref="K24:O25"/>
    <mergeCell ref="B25:D25"/>
    <mergeCell ref="B29:D29"/>
    <mergeCell ref="E29:I29"/>
    <mergeCell ref="E28:I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Miata Tech &amp; Classing</vt:lpstr>
      <vt:lpstr>Non-Miata Tech &amp; Classing</vt:lpstr>
      <vt:lpstr>Vehicle Base Points</vt:lpstr>
      <vt:lpstr>Vehicle Not Listed Calculator</vt:lpstr>
      <vt:lpstr>Tech Half Sheet</vt:lpstr>
      <vt:lpstr>'Miata Tech &amp; Classing'!Print_Area</vt:lpstr>
      <vt:lpstr>'Non-Miata Tech &amp; Classing'!Print_Area</vt:lpstr>
    </vt:vector>
  </TitlesOfParts>
  <Company>Honda R&amp;D Americas,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Christopher King (x9666)</cp:lastModifiedBy>
  <cp:lastPrinted>2020-06-02T21:32:11Z</cp:lastPrinted>
  <dcterms:created xsi:type="dcterms:W3CDTF">2016-10-19T17:11:02Z</dcterms:created>
  <dcterms:modified xsi:type="dcterms:W3CDTF">2020-06-02T21:34:04Z</dcterms:modified>
</cp:coreProperties>
</file>